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0" yWindow="0" windowWidth="28800" windowHeight="12435" tabRatio="788"/>
  </bookViews>
  <sheets>
    <sheet name="Январь" sheetId="14" r:id="rId1"/>
    <sheet name="Февраль" sheetId="15" r:id="rId2"/>
    <sheet name="Март" sheetId="16" r:id="rId3"/>
    <sheet name="Апрель" sheetId="17" r:id="rId4"/>
    <sheet name="Май" sheetId="18" r:id="rId5"/>
    <sheet name="Июнь" sheetId="19" r:id="rId6"/>
    <sheet name="Июль" sheetId="20" r:id="rId7"/>
    <sheet name="Август" sheetId="21" r:id="rId8"/>
    <sheet name="Сентябрь" sheetId="22" r:id="rId9"/>
    <sheet name="Октябрь" sheetId="23" r:id="rId10"/>
    <sheet name="Ноябрь" sheetId="24" r:id="rId11"/>
    <sheet name="Декабрь" sheetId="25" r:id="rId12"/>
  </sheets>
  <definedNames>
    <definedName name="ГодКалендаря">Январь!$K$5</definedName>
    <definedName name="ДниИНедели">{0,1,2,3,4,5,6} + {0;1;2;3;4;5}*7</definedName>
    <definedName name="НачалоНедели">Январь!$L$5</definedName>
    <definedName name="_xlnm.Print_Area" localSheetId="7">Август!$A:$I</definedName>
    <definedName name="_xlnm.Print_Area" localSheetId="3">Апрель!$A:$I</definedName>
    <definedName name="_xlnm.Print_Area" localSheetId="11">Декабрь!$A:$I</definedName>
    <definedName name="_xlnm.Print_Area" localSheetId="6">Июль!$A:$I</definedName>
    <definedName name="_xlnm.Print_Area" localSheetId="5">Июнь!$A:$I</definedName>
    <definedName name="_xlnm.Print_Area" localSheetId="4">Май!$A:$I</definedName>
    <definedName name="_xlnm.Print_Area" localSheetId="2">Март!$A:$I</definedName>
    <definedName name="_xlnm.Print_Area" localSheetId="10">Ноябрь!$A:$I</definedName>
    <definedName name="_xlnm.Print_Area" localSheetId="9">Октябрь!$A:$I</definedName>
    <definedName name="_xlnm.Print_Area" localSheetId="8">Сентябрь!$A:$I</definedName>
    <definedName name="_xlnm.Print_Area" localSheetId="1">Февраль!$A:$I</definedName>
    <definedName name="_xlnm.Print_Area" localSheetId="0">Январь!$A:$I</definedName>
    <definedName name="ОбластьЗаголовкаСтолбца1..H12.1">Январь!$B$3</definedName>
    <definedName name="ОбластьЗаголовкаСтолбца1..H12.10">Октябрь!$B$3</definedName>
    <definedName name="ОбластьЗаголовкаСтолбца1..H12.11">Ноябрь!$B$3</definedName>
    <definedName name="ОбластьЗаголовкаСтолбца1..H12.12">Декабрь!$B$3</definedName>
    <definedName name="ОбластьЗаголовкаСтолбца1..H12.2">Февраль!$B$3</definedName>
    <definedName name="ОбластьЗаголовкаСтолбца1..H12.3">Март!$B$3</definedName>
    <definedName name="ОбластьЗаголовкаСтолбца1..H12.4">Апрель!$B$3</definedName>
    <definedName name="ОбластьЗаголовкаСтолбца1..H12.5">Май!$B$3</definedName>
    <definedName name="ОбластьЗаголовкаСтолбца1..H12.6">Июнь!$B$3</definedName>
    <definedName name="ОбластьЗаголовкаСтолбца1..H12.7">Июль!$B$3</definedName>
    <definedName name="ОбластьЗаголовкаСтолбца1..H12.8">Август!$B$3</definedName>
    <definedName name="ОбластьЗаголовкаСтолбца1..H12.9">Сентябрь!$B$3</definedName>
    <definedName name="ОбластьЗаголовкаСтолбца2..C14.1">Январь!$B$3</definedName>
    <definedName name="ОбластьЗаголовкаСтолбца2..C14.10">Октябрь!$B$3</definedName>
    <definedName name="ОбластьЗаголовкаСтолбца2..C14.11">Ноябрь!$B$3</definedName>
    <definedName name="ОбластьЗаголовкаСтолбца2..C14.12">Декабрь!$B$3</definedName>
    <definedName name="ОбластьЗаголовкаСтолбца2..C14.2">Февраль!$B$3</definedName>
    <definedName name="ОбластьЗаголовкаСтолбца2..C14.3">Март!$B$3</definedName>
    <definedName name="ОбластьЗаголовкаСтолбца2..C14.4">Апрель!$B$3</definedName>
    <definedName name="ОбластьЗаголовкаСтолбца2..C14.5">Май!$B$3</definedName>
    <definedName name="ОбластьЗаголовкаСтолбца2..C14.6">Июнь!$B$3</definedName>
    <definedName name="ОбластьЗаголовкаСтолбца2..C14.7">Июль!$B$3</definedName>
    <definedName name="ОбластьЗаголовкаСтолбца2..C14.8">Август!$B$3</definedName>
    <definedName name="ОбластьЗаголовкаСтолбца2..C14.9">Сентябрь!$B$3</definedName>
    <definedName name="ОбластьЗаголовкаСтроки1..K3">Январь!$K$4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4" i="25" l="1" a="1"/>
  <c r="C14" i="25" s="1"/>
  <c r="B12" i="25" a="1"/>
  <c r="G12" i="25" s="1"/>
  <c r="D10" i="25"/>
  <c r="B10" i="25"/>
  <c r="B10" i="25" a="1"/>
  <c r="G10" i="25" s="1"/>
  <c r="F8" i="25"/>
  <c r="D8" i="25"/>
  <c r="B8" i="25"/>
  <c r="B8" i="25" a="1"/>
  <c r="G8" i="25" s="1"/>
  <c r="F6" i="25"/>
  <c r="B6" i="25" a="1"/>
  <c r="G6" i="25" s="1"/>
  <c r="B4" i="25" a="1"/>
  <c r="G4" i="25" s="1"/>
  <c r="B14" i="24" a="1"/>
  <c r="B14" i="24" s="1"/>
  <c r="G12" i="24"/>
  <c r="C12" i="24"/>
  <c r="B12" i="24" a="1"/>
  <c r="B10" i="24" a="1"/>
  <c r="G10" i="24" s="1"/>
  <c r="B8" i="24" a="1"/>
  <c r="C8" i="24" s="1"/>
  <c r="G6" i="24"/>
  <c r="C6" i="24"/>
  <c r="B6" i="24" a="1"/>
  <c r="G4" i="24"/>
  <c r="C4" i="24"/>
  <c r="B4" i="24" a="1"/>
  <c r="B14" i="23" a="1"/>
  <c r="C14" i="23" s="1"/>
  <c r="B12" i="23" a="1"/>
  <c r="G12" i="23" s="1"/>
  <c r="D10" i="23"/>
  <c r="B10" i="23"/>
  <c r="B10" i="23" a="1"/>
  <c r="G10" i="23" s="1"/>
  <c r="F8" i="23"/>
  <c r="D8" i="23"/>
  <c r="B8" i="23"/>
  <c r="B8" i="23" a="1"/>
  <c r="G8" i="23" s="1"/>
  <c r="F6" i="23"/>
  <c r="B6" i="23" a="1"/>
  <c r="G6" i="23" s="1"/>
  <c r="B4" i="23" a="1"/>
  <c r="G4" i="23" s="1"/>
  <c r="B14" i="22" a="1"/>
  <c r="B14" i="22" s="1"/>
  <c r="B12" i="22" a="1"/>
  <c r="B10" i="22" a="1"/>
  <c r="B8" i="22" a="1"/>
  <c r="B6" i="22" a="1"/>
  <c r="B4" i="22" a="1"/>
  <c r="B14" i="21" a="1"/>
  <c r="C14" i="21" s="1"/>
  <c r="D12" i="21"/>
  <c r="B12" i="21"/>
  <c r="B12" i="21" a="1"/>
  <c r="G12" i="21" s="1"/>
  <c r="F10" i="21"/>
  <c r="D10" i="21"/>
  <c r="B10" i="21"/>
  <c r="B10" i="21" a="1"/>
  <c r="G10" i="21" s="1"/>
  <c r="F8" i="21"/>
  <c r="B8" i="21" a="1"/>
  <c r="G8" i="21" s="1"/>
  <c r="B6" i="21" a="1"/>
  <c r="G6" i="21" s="1"/>
  <c r="B4" i="21" a="1"/>
  <c r="H4" i="21" s="1"/>
  <c r="B14" i="20" a="1"/>
  <c r="C14" i="20" s="1"/>
  <c r="B12" i="20" a="1"/>
  <c r="G12" i="20" s="1"/>
  <c r="D10" i="20"/>
  <c r="B10" i="20"/>
  <c r="B10" i="20" a="1"/>
  <c r="G10" i="20" s="1"/>
  <c r="F8" i="20"/>
  <c r="D8" i="20"/>
  <c r="B8" i="20"/>
  <c r="B8" i="20" a="1"/>
  <c r="G8" i="20" s="1"/>
  <c r="F6" i="20"/>
  <c r="B6" i="20" a="1"/>
  <c r="G6" i="20" s="1"/>
  <c r="B4" i="20" a="1"/>
  <c r="G4" i="20" s="1"/>
  <c r="B14" i="19" a="1"/>
  <c r="B14" i="19" s="1"/>
  <c r="B12" i="19" a="1"/>
  <c r="H12" i="19" s="1"/>
  <c r="B10" i="19" a="1"/>
  <c r="C10" i="19" s="1"/>
  <c r="B8" i="19" a="1"/>
  <c r="C8" i="19" s="1"/>
  <c r="G6" i="19"/>
  <c r="C6" i="19"/>
  <c r="B6" i="19" a="1"/>
  <c r="G4" i="19"/>
  <c r="C4" i="19"/>
  <c r="B4" i="19" a="1"/>
  <c r="B14" i="18" a="1"/>
  <c r="C14" i="18" s="1"/>
  <c r="B12" i="18" a="1"/>
  <c r="G12" i="18" s="1"/>
  <c r="D10" i="18"/>
  <c r="B10" i="18"/>
  <c r="B10" i="18" a="1"/>
  <c r="G10" i="18" s="1"/>
  <c r="F8" i="18"/>
  <c r="D8" i="18"/>
  <c r="B8" i="18"/>
  <c r="B8" i="18" a="1"/>
  <c r="G8" i="18" s="1"/>
  <c r="F6" i="18"/>
  <c r="B6" i="18" a="1"/>
  <c r="G6" i="18" s="1"/>
  <c r="B4" i="18" a="1"/>
  <c r="G4" i="18" s="1"/>
  <c r="B14" i="17" a="1"/>
  <c r="B14" i="17" s="1"/>
  <c r="B12" i="17" a="1"/>
  <c r="B10" i="17" a="1"/>
  <c r="B8" i="17" a="1"/>
  <c r="B6" i="17" a="1"/>
  <c r="B4" i="17" a="1"/>
  <c r="B14" i="16" a="1"/>
  <c r="C14" i="16" s="1"/>
  <c r="D12" i="16"/>
  <c r="B12" i="16"/>
  <c r="B12" i="16" a="1"/>
  <c r="G12" i="16" s="1"/>
  <c r="F10" i="16"/>
  <c r="D10" i="16"/>
  <c r="B10" i="16"/>
  <c r="B10" i="16" a="1"/>
  <c r="G10" i="16" s="1"/>
  <c r="F8" i="16"/>
  <c r="B8" i="16" a="1"/>
  <c r="G8" i="16" s="1"/>
  <c r="B6" i="16" a="1"/>
  <c r="G6" i="16" s="1"/>
  <c r="D4" i="16"/>
  <c r="B4" i="16"/>
  <c r="B4" i="16" a="1"/>
  <c r="G4" i="16" s="1"/>
  <c r="B14" i="15" a="1"/>
  <c r="B14" i="15" s="1"/>
  <c r="G12" i="15"/>
  <c r="C12" i="15"/>
  <c r="B12" i="15" a="1"/>
  <c r="C10" i="15"/>
  <c r="B10" i="15" a="1"/>
  <c r="G10" i="15" s="1"/>
  <c r="B8" i="15" a="1"/>
  <c r="G8" i="15" s="1"/>
  <c r="B6" i="15" a="1"/>
  <c r="C6" i="15" s="1"/>
  <c r="G4" i="15"/>
  <c r="C4" i="15"/>
  <c r="B4" i="15" a="1"/>
  <c r="B14" i="14" a="1"/>
  <c r="C14" i="14" s="1"/>
  <c r="B12" i="14"/>
  <c r="B12" i="14" a="1"/>
  <c r="G12" i="14" s="1"/>
  <c r="F10" i="14"/>
  <c r="D10" i="14"/>
  <c r="B10" i="14"/>
  <c r="B10" i="14" a="1"/>
  <c r="G10" i="14" s="1"/>
  <c r="F8" i="14"/>
  <c r="B8" i="14" a="1"/>
  <c r="G8" i="14" s="1"/>
  <c r="B6" i="14" a="1"/>
  <c r="G6" i="14" s="1"/>
  <c r="B4" i="14"/>
  <c r="B4" i="14" a="1"/>
  <c r="G4" i="14" s="1"/>
  <c r="H4" i="23" l="1"/>
  <c r="H4" i="14"/>
  <c r="F6" i="14"/>
  <c r="D8" i="14"/>
  <c r="H12" i="14"/>
  <c r="G6" i="15"/>
  <c r="H4" i="16"/>
  <c r="F6" i="16"/>
  <c r="D8" i="16"/>
  <c r="H12" i="16"/>
  <c r="F4" i="18"/>
  <c r="D6" i="18"/>
  <c r="H10" i="18"/>
  <c r="F12" i="18"/>
  <c r="G8" i="19"/>
  <c r="F4" i="20"/>
  <c r="D6" i="20"/>
  <c r="H10" i="20"/>
  <c r="F12" i="20"/>
  <c r="D8" i="21"/>
  <c r="H12" i="21"/>
  <c r="F4" i="23"/>
  <c r="D6" i="23"/>
  <c r="H10" i="23"/>
  <c r="F12" i="23"/>
  <c r="G8" i="24"/>
  <c r="C14" i="24"/>
  <c r="F4" i="25"/>
  <c r="D6" i="25"/>
  <c r="H10" i="25"/>
  <c r="F12" i="25"/>
  <c r="H12" i="25"/>
  <c r="H12" i="18"/>
  <c r="H12" i="20"/>
  <c r="H8" i="14"/>
  <c r="D12" i="14"/>
  <c r="B14" i="14"/>
  <c r="B6" i="16"/>
  <c r="B4" i="18"/>
  <c r="H6" i="20"/>
  <c r="B12" i="20"/>
  <c r="H8" i="21"/>
  <c r="B14" i="21"/>
  <c r="B4" i="23"/>
  <c r="H6" i="23"/>
  <c r="B12" i="23"/>
  <c r="C10" i="24"/>
  <c r="B4" i="25"/>
  <c r="H6" i="25"/>
  <c r="B12" i="25"/>
  <c r="H6" i="14"/>
  <c r="H6" i="16"/>
  <c r="H4" i="18"/>
  <c r="H4" i="20"/>
  <c r="H12" i="23"/>
  <c r="H4" i="25"/>
  <c r="D4" i="14"/>
  <c r="B6" i="14"/>
  <c r="C8" i="15"/>
  <c r="H8" i="16"/>
  <c r="B14" i="16"/>
  <c r="H6" i="18"/>
  <c r="B12" i="18"/>
  <c r="B4" i="20"/>
  <c r="F4" i="14"/>
  <c r="D6" i="14"/>
  <c r="B8" i="14"/>
  <c r="H10" i="14"/>
  <c r="F12" i="14"/>
  <c r="C14" i="15"/>
  <c r="F4" i="16"/>
  <c r="D6" i="16"/>
  <c r="B8" i="16"/>
  <c r="H10" i="16"/>
  <c r="F12" i="16"/>
  <c r="D4" i="18"/>
  <c r="B6" i="18"/>
  <c r="H8" i="18"/>
  <c r="F10" i="18"/>
  <c r="D12" i="18"/>
  <c r="B14" i="18"/>
  <c r="D4" i="20"/>
  <c r="B6" i="20"/>
  <c r="H8" i="20"/>
  <c r="F10" i="20"/>
  <c r="D12" i="20"/>
  <c r="B14" i="20"/>
  <c r="B8" i="21"/>
  <c r="H10" i="21"/>
  <c r="F12" i="21"/>
  <c r="D4" i="23"/>
  <c r="B6" i="23"/>
  <c r="H8" i="23"/>
  <c r="F10" i="23"/>
  <c r="D12" i="23"/>
  <c r="B14" i="23"/>
  <c r="D4" i="25"/>
  <c r="B6" i="25"/>
  <c r="H8" i="25"/>
  <c r="F10" i="25"/>
  <c r="D12" i="25"/>
  <c r="B14" i="25"/>
  <c r="H6" i="17"/>
  <c r="F6" i="17"/>
  <c r="D6" i="17"/>
  <c r="B6" i="17"/>
  <c r="E6" i="17"/>
  <c r="H12" i="17"/>
  <c r="F12" i="17"/>
  <c r="D12" i="17"/>
  <c r="B12" i="17"/>
  <c r="E12" i="17"/>
  <c r="H4" i="17"/>
  <c r="F4" i="17"/>
  <c r="D4" i="17"/>
  <c r="B4" i="17"/>
  <c r="E4" i="17"/>
  <c r="H8" i="17"/>
  <c r="F8" i="17"/>
  <c r="D8" i="17"/>
  <c r="B8" i="17"/>
  <c r="E8" i="17"/>
  <c r="H10" i="17"/>
  <c r="F10" i="17"/>
  <c r="D10" i="17"/>
  <c r="B10" i="17"/>
  <c r="E10" i="17"/>
  <c r="H4" i="15"/>
  <c r="F4" i="15"/>
  <c r="D4" i="15"/>
  <c r="B4" i="15"/>
  <c r="E4" i="15"/>
  <c r="H6" i="15"/>
  <c r="F6" i="15"/>
  <c r="D6" i="15"/>
  <c r="B6" i="15"/>
  <c r="E6" i="15"/>
  <c r="H8" i="15"/>
  <c r="F8" i="15"/>
  <c r="D8" i="15"/>
  <c r="B8" i="15"/>
  <c r="E8" i="15"/>
  <c r="H10" i="15"/>
  <c r="F10" i="15"/>
  <c r="D10" i="15"/>
  <c r="B10" i="15"/>
  <c r="E10" i="15"/>
  <c r="H12" i="15"/>
  <c r="F12" i="15"/>
  <c r="D12" i="15"/>
  <c r="B12" i="15"/>
  <c r="E12" i="15"/>
  <c r="C4" i="17"/>
  <c r="G4" i="17"/>
  <c r="C6" i="17"/>
  <c r="G6" i="17"/>
  <c r="C8" i="17"/>
  <c r="G8" i="17"/>
  <c r="C10" i="17"/>
  <c r="G10" i="17"/>
  <c r="C12" i="17"/>
  <c r="G12" i="17"/>
  <c r="C14" i="17"/>
  <c r="H4" i="19"/>
  <c r="F4" i="19"/>
  <c r="D4" i="19"/>
  <c r="B4" i="19"/>
  <c r="E4" i="19"/>
  <c r="H6" i="19"/>
  <c r="F6" i="19"/>
  <c r="D6" i="19"/>
  <c r="B6" i="19"/>
  <c r="E6" i="19"/>
  <c r="H8" i="19"/>
  <c r="F8" i="19"/>
  <c r="D8" i="19"/>
  <c r="B8" i="19"/>
  <c r="E8" i="19"/>
  <c r="H10" i="19"/>
  <c r="F10" i="19"/>
  <c r="D10" i="19"/>
  <c r="B10" i="19"/>
  <c r="G10" i="19"/>
  <c r="E10" i="19"/>
  <c r="C12" i="19"/>
  <c r="E12" i="19"/>
  <c r="G12" i="19"/>
  <c r="C14" i="19"/>
  <c r="C4" i="21"/>
  <c r="E4" i="21"/>
  <c r="G4" i="21"/>
  <c r="C6" i="21"/>
  <c r="E6" i="21"/>
  <c r="H6" i="21"/>
  <c r="H4" i="22"/>
  <c r="F4" i="22"/>
  <c r="D4" i="22"/>
  <c r="B4" i="22"/>
  <c r="E4" i="22"/>
  <c r="H6" i="22"/>
  <c r="F6" i="22"/>
  <c r="D6" i="22"/>
  <c r="B6" i="22"/>
  <c r="E6" i="22"/>
  <c r="H8" i="22"/>
  <c r="F8" i="22"/>
  <c r="D8" i="22"/>
  <c r="B8" i="22"/>
  <c r="E8" i="22"/>
  <c r="H10" i="22"/>
  <c r="F10" i="22"/>
  <c r="D10" i="22"/>
  <c r="B10" i="22"/>
  <c r="E10" i="22"/>
  <c r="H12" i="22"/>
  <c r="F12" i="22"/>
  <c r="D12" i="22"/>
  <c r="B12" i="22"/>
  <c r="E12" i="22"/>
  <c r="C4" i="14"/>
  <c r="E4" i="14"/>
  <c r="C6" i="14"/>
  <c r="E6" i="14"/>
  <c r="C8" i="14"/>
  <c r="E8" i="14"/>
  <c r="C10" i="14"/>
  <c r="E10" i="14"/>
  <c r="C12" i="14"/>
  <c r="E12" i="14"/>
  <c r="C4" i="16"/>
  <c r="E4" i="16"/>
  <c r="C6" i="16"/>
  <c r="E6" i="16"/>
  <c r="C8" i="16"/>
  <c r="E8" i="16"/>
  <c r="C10" i="16"/>
  <c r="E10" i="16"/>
  <c r="C12" i="16"/>
  <c r="E12" i="16"/>
  <c r="C4" i="18"/>
  <c r="E4" i="18"/>
  <c r="C6" i="18"/>
  <c r="E6" i="18"/>
  <c r="C8" i="18"/>
  <c r="E8" i="18"/>
  <c r="C10" i="18"/>
  <c r="E10" i="18"/>
  <c r="C12" i="18"/>
  <c r="E12" i="18"/>
  <c r="B12" i="19"/>
  <c r="D12" i="19"/>
  <c r="F12" i="19"/>
  <c r="C4" i="20"/>
  <c r="E4" i="20"/>
  <c r="C6" i="20"/>
  <c r="E6" i="20"/>
  <c r="C8" i="20"/>
  <c r="E8" i="20"/>
  <c r="C10" i="20"/>
  <c r="E10" i="20"/>
  <c r="C12" i="20"/>
  <c r="E12" i="20"/>
  <c r="B4" i="21"/>
  <c r="D4" i="21"/>
  <c r="F4" i="21"/>
  <c r="B6" i="21"/>
  <c r="D6" i="21"/>
  <c r="F6" i="21"/>
  <c r="C4" i="22"/>
  <c r="G4" i="22"/>
  <c r="C6" i="22"/>
  <c r="G6" i="22"/>
  <c r="C8" i="22"/>
  <c r="G8" i="22"/>
  <c r="C10" i="22"/>
  <c r="G10" i="22"/>
  <c r="C12" i="22"/>
  <c r="G12" i="22"/>
  <c r="C14" i="22"/>
  <c r="H4" i="24"/>
  <c r="F4" i="24"/>
  <c r="D4" i="24"/>
  <c r="B4" i="24"/>
  <c r="E4" i="24"/>
  <c r="H6" i="24"/>
  <c r="F6" i="24"/>
  <c r="D6" i="24"/>
  <c r="B6" i="24"/>
  <c r="E6" i="24"/>
  <c r="H8" i="24"/>
  <c r="F8" i="24"/>
  <c r="D8" i="24"/>
  <c r="B8" i="24"/>
  <c r="E8" i="24"/>
  <c r="H10" i="24"/>
  <c r="F10" i="24"/>
  <c r="D10" i="24"/>
  <c r="B10" i="24"/>
  <c r="E10" i="24"/>
  <c r="H12" i="24"/>
  <c r="F12" i="24"/>
  <c r="D12" i="24"/>
  <c r="B12" i="24"/>
  <c r="E12" i="24"/>
  <c r="C8" i="21"/>
  <c r="E8" i="21"/>
  <c r="C10" i="21"/>
  <c r="E10" i="21"/>
  <c r="C12" i="21"/>
  <c r="E12" i="21"/>
  <c r="C4" i="23"/>
  <c r="E4" i="23"/>
  <c r="C6" i="23"/>
  <c r="E6" i="23"/>
  <c r="C8" i="23"/>
  <c r="E8" i="23"/>
  <c r="C10" i="23"/>
  <c r="E10" i="23"/>
  <c r="C12" i="23"/>
  <c r="E12" i="23"/>
  <c r="C4" i="25"/>
  <c r="E4" i="25"/>
  <c r="C6" i="25"/>
  <c r="E6" i="25"/>
  <c r="C8" i="25"/>
  <c r="E8" i="25"/>
  <c r="C10" i="25"/>
  <c r="E10" i="25"/>
  <c r="C12" i="25"/>
  <c r="E12" i="25"/>
  <c r="B2" i="25"/>
  <c r="B2" i="24"/>
  <c r="B2" i="23"/>
  <c r="B2" i="22"/>
  <c r="B2" i="21"/>
  <c r="B2" i="20"/>
  <c r="B2" i="19"/>
  <c r="B2" i="18"/>
  <c r="B2" i="17"/>
  <c r="B2" i="16"/>
  <c r="B2" i="15"/>
  <c r="B2" i="14"/>
  <c r="B3" i="24" l="1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C3" i="25"/>
  <c r="E3" i="25"/>
  <c r="D3" i="24"/>
  <c r="F3" i="24"/>
  <c r="H3" i="24"/>
  <c r="C3" i="24"/>
  <c r="E3" i="24"/>
  <c r="D3" i="23"/>
  <c r="F3" i="23"/>
  <c r="H3" i="23"/>
  <c r="C3" i="23"/>
  <c r="E3" i="23"/>
  <c r="C3" i="22"/>
  <c r="E3" i="22"/>
  <c r="G3" i="22"/>
  <c r="D3" i="22"/>
  <c r="F3" i="22"/>
  <c r="D3" i="21"/>
  <c r="F3" i="21"/>
  <c r="H3" i="21"/>
  <c r="C3" i="21"/>
  <c r="E3" i="21"/>
  <c r="C3" i="20"/>
  <c r="G3" i="20"/>
  <c r="D3" i="20"/>
  <c r="F3" i="20"/>
  <c r="H3" i="20"/>
  <c r="C3" i="19"/>
  <c r="E3" i="19"/>
  <c r="G3" i="19"/>
  <c r="D3" i="19"/>
  <c r="F3" i="19"/>
  <c r="C3" i="18"/>
  <c r="E3" i="18"/>
  <c r="C3" i="17"/>
  <c r="E3" i="17"/>
  <c r="G3" i="17"/>
  <c r="D3" i="17"/>
  <c r="F3" i="17"/>
  <c r="C3" i="16"/>
  <c r="E3" i="16"/>
  <c r="G3" i="16"/>
  <c r="D3" i="16"/>
  <c r="F3" i="16"/>
  <c r="C3" i="15"/>
  <c r="E3" i="15"/>
  <c r="G3" i="15"/>
  <c r="D3" i="15"/>
  <c r="F3" i="15"/>
  <c r="B3" i="14"/>
  <c r="G3" i="14" l="1"/>
  <c r="E3" i="14"/>
  <c r="C3" i="14"/>
  <c r="H3" i="14"/>
  <c r="F3" i="14"/>
  <c r="D3" i="14"/>
</calcChain>
</file>

<file path=xl/sharedStrings.xml><?xml version="1.0" encoding="utf-8"?>
<sst xmlns="http://schemas.openxmlformats.org/spreadsheetml/2006/main" count="67" uniqueCount="36">
  <si>
    <t>Примечания</t>
  </si>
  <si>
    <t xml:space="preserve"> </t>
  </si>
  <si>
    <t>Параметры календаря</t>
  </si>
  <si>
    <t>Год</t>
  </si>
  <si>
    <t>Начало недели</t>
  </si>
  <si>
    <t>понедельник</t>
  </si>
  <si>
    <t>кафедра офтальмологии</t>
  </si>
  <si>
    <t>кафедра онкологии и пластической хирургии</t>
  </si>
  <si>
    <t>кафедра сердечно-сосудистой хирургии</t>
  </si>
  <si>
    <t xml:space="preserve">кафедра клинической лабораторной диагностики и патологической анатомии </t>
  </si>
  <si>
    <t>кафедра физиологии и функциональной диагностики</t>
  </si>
  <si>
    <t>кафедра акушерства и гинекологии</t>
  </si>
  <si>
    <t>кафедра восстановительной медицины, лечебной физкультуры и спортивной медицины</t>
  </si>
  <si>
    <t>кафедра инфекционных болезней и эпидемиологии</t>
  </si>
  <si>
    <t>кафедра неотложных состояний</t>
  </si>
  <si>
    <t>кафедра нервных болезней и нейрореабилитации</t>
  </si>
  <si>
    <t>кафедра педиатрии</t>
  </si>
  <si>
    <t xml:space="preserve">кафедра инновационного медицинского менеджмента </t>
  </si>
  <si>
    <t>кафедра внутренних болезней</t>
  </si>
  <si>
    <t>кафедра кардиологии</t>
  </si>
  <si>
    <t>кафедра стоматологии и имплатологии</t>
  </si>
  <si>
    <t>кафедра пластической эстетической хирургии</t>
  </si>
  <si>
    <t>кафедра профильных гигиенических дисциплин и промышленного здравоохранения</t>
  </si>
  <si>
    <t>кафедра хирургии</t>
  </si>
  <si>
    <t>кафедра психиатрии, наркологии и психотерапии</t>
  </si>
  <si>
    <t>кафедра рентгенологии и ультразвуковой диагностики</t>
  </si>
  <si>
    <t>кафедра токсикологии и клинической фармакологии</t>
  </si>
  <si>
    <t>кафедра трансфузиологии</t>
  </si>
  <si>
    <t>кафедра анестезиологии и реаниматологии</t>
  </si>
  <si>
    <t>кафедра травматологии и ортопедии</t>
  </si>
  <si>
    <t>кафедра ультразвуковой и пренатальной диагностики</t>
  </si>
  <si>
    <t>кафедра клинической иммунологии и аллергологии</t>
  </si>
  <si>
    <t>кафедра дерматологии и косметологии</t>
  </si>
  <si>
    <t>кафедра иммунопатологии и иммунодиагностики</t>
  </si>
  <si>
    <t>кафедра терапии, гериатрии и антивозрастной медицины</t>
  </si>
  <si>
    <t>Начало всех научных семинаров в 15:00 по мск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</si>
</sst>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_);_(* \(#,##0\);_(* &quot;-&quot;_);_(@_)"/>
    <numFmt numFmtId="165" formatCode="_(* #,##0.00_);_(* \(#,##0.00\);_(* &quot;-&quot;??_);_(@_)"/>
    <numFmt numFmtId="166" formatCode="d"/>
    <numFmt numFmtId="167" formatCode="_-* #,##0.00\ &quot;lei&quot;_-;\-* #,##0.00\ &quot;lei&quot;_-;_-* &quot;-&quot;??\ &quot;lei&quot;_-;_-@_-"/>
    <numFmt numFmtId="168" formatCode="_-* #,##0\ &quot;lei&quot;_-;\-* #,##0\ &quot;lei&quot;_-;_-* &quot;-&quot;\ &quot;lei&quot;_-;_-@_-"/>
  </numFmts>
  <fonts count="35" x14ac:knownFonts="1">
    <font>
      <sz val="11"/>
      <color theme="1" tint="0.24994659260841701"/>
      <name val="Calibri"/>
      <family val="2"/>
    </font>
    <font>
      <sz val="8"/>
      <name val="Arial"/>
      <family val="2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theme="1"/>
      <name val="Calibri"/>
      <family val="2"/>
    </font>
    <font>
      <sz val="11"/>
      <color indexed="63"/>
      <name val="Calibri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b/>
      <sz val="14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sz val="11"/>
      <color theme="1" tint="0.34998626667073579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sz val="11"/>
      <color theme="4" tint="-0.24994659260841701"/>
      <name val="Calibri"/>
      <family val="2"/>
    </font>
    <font>
      <sz val="11"/>
      <color theme="1" tint="0.24994659260841701"/>
      <name val="Calibri"/>
      <family val="2"/>
    </font>
    <font>
      <b/>
      <sz val="11"/>
      <color theme="1" tint="0.34998626667073579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35"/>
      <color theme="4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theme="4" tint="-0.24994659260841701"/>
      <name val="Calibri"/>
      <family val="2"/>
    </font>
    <font>
      <sz val="11"/>
      <name val="Calibri"/>
      <family val="2"/>
    </font>
    <font>
      <sz val="6"/>
      <name val="MS Gothic"/>
      <family val="3"/>
      <charset val="128"/>
    </font>
    <font>
      <sz val="9"/>
      <color theme="1" tint="0.14999847407452621"/>
      <name val="Century Gothic"/>
      <family val="1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12" fillId="2" borderId="0" applyNumberFormat="0" applyBorder="0" applyAlignment="0" applyProtection="0"/>
    <xf numFmtId="0" fontId="21" fillId="0" borderId="3" applyNumberFormat="0" applyFill="0" applyProtection="0">
      <alignment horizontal="left" vertical="center" indent="1"/>
    </xf>
    <xf numFmtId="0" fontId="13" fillId="3" borderId="1" applyNumberFormat="0" applyAlignment="0" applyProtection="0"/>
    <xf numFmtId="0" fontId="15" fillId="4" borderId="2" applyNumberFormat="0" applyProtection="0">
      <alignment vertical="center"/>
    </xf>
    <xf numFmtId="0" fontId="28" fillId="0" borderId="0" applyFill="0" applyBorder="0" applyProtection="0">
      <alignment vertical="center"/>
    </xf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3" fillId="5" borderId="0" applyBorder="0" applyProtection="0">
      <alignment horizontal="left" vertical="top" wrapText="1" indent="1"/>
    </xf>
    <xf numFmtId="166" fontId="18" fillId="0" borderId="0">
      <alignment horizontal="left" indent="1"/>
    </xf>
    <xf numFmtId="0" fontId="32" fillId="5" borderId="0" applyNumberFormat="0" applyFont="0" applyBorder="0" applyAlignment="0">
      <alignment horizontal="left" vertical="center" indent="1"/>
    </xf>
    <xf numFmtId="0" fontId="31" fillId="0" borderId="0">
      <alignment horizontal="left" indent="1"/>
    </xf>
    <xf numFmtId="0" fontId="21" fillId="0" borderId="0" applyFill="0" applyProtection="0"/>
    <xf numFmtId="0" fontId="22" fillId="0" borderId="0" applyFill="0" applyProtection="0"/>
    <xf numFmtId="0" fontId="20" fillId="10" borderId="0" applyNumberFormat="0" applyBorder="0" applyAlignment="0" applyProtection="0"/>
    <xf numFmtId="0" fontId="16" fillId="11" borderId="0" applyNumberFormat="0" applyBorder="0" applyAlignment="0" applyProtection="0"/>
    <xf numFmtId="0" fontId="26" fillId="12" borderId="0" applyNumberFormat="0" applyBorder="0" applyAlignment="0" applyProtection="0"/>
    <xf numFmtId="0" fontId="24" fillId="13" borderId="28" applyNumberFormat="0" applyAlignment="0" applyProtection="0"/>
    <xf numFmtId="0" fontId="27" fillId="14" borderId="29" applyNumberFormat="0" applyAlignment="0" applyProtection="0"/>
    <xf numFmtId="0" fontId="17" fillId="14" borderId="28" applyNumberFormat="0" applyAlignment="0" applyProtection="0"/>
    <xf numFmtId="0" fontId="25" fillId="0" borderId="30" applyNumberFormat="0" applyFill="0" applyAlignment="0" applyProtection="0"/>
    <xf numFmtId="0" fontId="13" fillId="15" borderId="31" applyNumberFormat="0" applyAlignment="0" applyProtection="0"/>
    <xf numFmtId="0" fontId="30" fillId="0" borderId="0" applyNumberFormat="0" applyFill="0" applyBorder="0" applyAlignment="0" applyProtection="0"/>
    <xf numFmtId="0" fontId="22" fillId="16" borderId="32" applyNumberFormat="0" applyFont="0" applyAlignment="0" applyProtection="0"/>
    <xf numFmtId="0" fontId="19" fillId="0" borderId="0" applyNumberFormat="0" applyFill="0" applyBorder="0" applyAlignment="0" applyProtection="0"/>
    <xf numFmtId="0" fontId="29" fillId="0" borderId="33" applyNumberFormat="0" applyFill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4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4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4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4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</cellStyleXfs>
  <cellXfs count="60">
    <xf numFmtId="0" fontId="0" fillId="0" borderId="0" xfId="0">
      <alignment vertical="top"/>
    </xf>
    <xf numFmtId="0" fontId="2" fillId="0" borderId="0" xfId="0" applyFont="1">
      <alignment vertical="top"/>
    </xf>
    <xf numFmtId="0" fontId="2" fillId="0" borderId="0" xfId="2" applyFont="1" applyFill="1" applyBorder="1" applyAlignment="1">
      <alignment vertical="center"/>
    </xf>
    <xf numFmtId="0" fontId="3" fillId="0" borderId="0" xfId="5" applyFont="1" applyFill="1" applyAlignment="1">
      <alignment horizontal="left" vertical="center"/>
    </xf>
    <xf numFmtId="0" fontId="4" fillId="0" borderId="0" xfId="0" applyFont="1" applyAlignment="1">
      <alignment horizontal="left" vertical="center" indent="1"/>
    </xf>
    <xf numFmtId="0" fontId="6" fillId="6" borderId="4" xfId="2" applyFont="1" applyFill="1" applyBorder="1" applyAlignment="1">
      <alignment horizontal="center" vertical="center"/>
    </xf>
    <xf numFmtId="0" fontId="6" fillId="6" borderId="5" xfId="2" applyFont="1" applyFill="1" applyBorder="1" applyAlignment="1">
      <alignment horizontal="center" vertical="center"/>
    </xf>
    <xf numFmtId="0" fontId="6" fillId="6" borderId="6" xfId="2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0" xfId="0" applyFont="1" applyBorder="1" applyAlignment="1">
      <alignment horizontal="left" vertical="top" wrapText="1" indent="1"/>
    </xf>
    <xf numFmtId="0" fontId="5" fillId="0" borderId="0" xfId="0" applyFont="1" applyAlignment="1">
      <alignment horizontal="left" vertical="top" wrapText="1" indent="1"/>
    </xf>
    <xf numFmtId="0" fontId="5" fillId="0" borderId="10" xfId="13" applyFont="1" applyFill="1" applyBorder="1" applyAlignment="1">
      <alignment horizontal="left" vertical="top" wrapText="1" indent="1"/>
    </xf>
    <xf numFmtId="0" fontId="2" fillId="0" borderId="8" xfId="16" applyFont="1" applyFill="1" applyBorder="1" applyAlignment="1">
      <alignment horizontal="center" vertical="center"/>
    </xf>
    <xf numFmtId="0" fontId="2" fillId="0" borderId="8" xfId="14" applyFont="1" applyBorder="1" applyAlignment="1">
      <alignment horizontal="center" vertical="center"/>
    </xf>
    <xf numFmtId="0" fontId="6" fillId="7" borderId="4" xfId="2" applyFont="1" applyFill="1" applyBorder="1" applyAlignment="1">
      <alignment horizontal="center" vertical="center"/>
    </xf>
    <xf numFmtId="0" fontId="6" fillId="7" borderId="5" xfId="2" applyFont="1" applyFill="1" applyBorder="1" applyAlignment="1">
      <alignment horizontal="center" vertical="center"/>
    </xf>
    <xf numFmtId="0" fontId="6" fillId="7" borderId="6" xfId="2" applyFont="1" applyFill="1" applyBorder="1" applyAlignment="1">
      <alignment horizontal="center" vertical="center"/>
    </xf>
    <xf numFmtId="0" fontId="6" fillId="8" borderId="4" xfId="2" applyFont="1" applyFill="1" applyBorder="1" applyAlignment="1">
      <alignment horizontal="center" vertical="center"/>
    </xf>
    <xf numFmtId="0" fontId="6" fillId="8" borderId="5" xfId="2" applyFont="1" applyFill="1" applyBorder="1" applyAlignment="1">
      <alignment horizontal="center" vertical="center"/>
    </xf>
    <xf numFmtId="0" fontId="6" fillId="8" borderId="6" xfId="2" applyFont="1" applyFill="1" applyBorder="1" applyAlignment="1">
      <alignment horizontal="center" vertical="center"/>
    </xf>
    <xf numFmtId="0" fontId="5" fillId="0" borderId="15" xfId="13" applyFont="1" applyFill="1" applyBorder="1" applyAlignment="1">
      <alignment horizontal="left" vertical="top" wrapText="1" indent="1"/>
    </xf>
    <xf numFmtId="0" fontId="5" fillId="0" borderId="15" xfId="0" applyFont="1" applyBorder="1" applyAlignment="1">
      <alignment horizontal="left" vertical="top" wrapText="1" indent="1"/>
    </xf>
    <xf numFmtId="0" fontId="6" fillId="9" borderId="4" xfId="2" applyFont="1" applyFill="1" applyBorder="1" applyAlignment="1">
      <alignment horizontal="center" vertical="center"/>
    </xf>
    <xf numFmtId="0" fontId="6" fillId="9" borderId="5" xfId="2" applyFont="1" applyFill="1" applyBorder="1" applyAlignment="1">
      <alignment horizontal="center" vertical="center"/>
    </xf>
    <xf numFmtId="0" fontId="6" fillId="9" borderId="6" xfId="2" applyFont="1" applyFill="1" applyBorder="1" applyAlignment="1">
      <alignment horizontal="center" vertical="center"/>
    </xf>
    <xf numFmtId="0" fontId="5" fillId="0" borderId="19" xfId="13" applyFont="1" applyFill="1" applyBorder="1" applyAlignment="1">
      <alignment horizontal="left" vertical="top" wrapText="1" indent="1"/>
    </xf>
    <xf numFmtId="0" fontId="5" fillId="0" borderId="19" xfId="0" applyFont="1" applyBorder="1" applyAlignment="1">
      <alignment horizontal="left" vertical="top" wrapText="1" indent="1"/>
    </xf>
    <xf numFmtId="0" fontId="5" fillId="0" borderId="25" xfId="13" applyFont="1" applyFill="1" applyBorder="1" applyAlignment="1">
      <alignment horizontal="left" vertical="top" wrapText="1" indent="1"/>
    </xf>
    <xf numFmtId="0" fontId="5" fillId="0" borderId="25" xfId="0" applyFont="1" applyBorder="1" applyAlignment="1">
      <alignment horizontal="left" vertical="top" wrapText="1" indent="1"/>
    </xf>
    <xf numFmtId="166" fontId="4" fillId="0" borderId="9" xfId="12" applyFont="1" applyBorder="1" applyAlignment="1">
      <alignment horizontal="right" indent="1"/>
    </xf>
    <xf numFmtId="166" fontId="4" fillId="0" borderId="11" xfId="12" applyFont="1" applyBorder="1" applyAlignment="1">
      <alignment horizontal="right" indent="1"/>
    </xf>
    <xf numFmtId="166" fontId="4" fillId="0" borderId="9" xfId="13" applyNumberFormat="1" applyFont="1" applyFill="1" applyBorder="1" applyAlignment="1">
      <alignment horizontal="right" vertical="center" wrapText="1" indent="1"/>
    </xf>
    <xf numFmtId="166" fontId="4" fillId="0" borderId="9" xfId="12" applyFont="1" applyBorder="1" applyAlignment="1">
      <alignment horizontal="right" vertical="center" indent="1"/>
    </xf>
    <xf numFmtId="166" fontId="4" fillId="0" borderId="24" xfId="12" applyFont="1" applyBorder="1" applyAlignment="1">
      <alignment horizontal="right" indent="1"/>
    </xf>
    <xf numFmtId="166" fontId="4" fillId="0" borderId="24" xfId="13" applyNumberFormat="1" applyFont="1" applyFill="1" applyBorder="1" applyAlignment="1">
      <alignment horizontal="right" vertical="center" wrapText="1" indent="1"/>
    </xf>
    <xf numFmtId="166" fontId="4" fillId="0" borderId="24" xfId="12" applyFont="1" applyBorder="1" applyAlignment="1">
      <alignment horizontal="right" vertical="center" indent="1"/>
    </xf>
    <xf numFmtId="166" fontId="4" fillId="0" borderId="18" xfId="12" applyFont="1" applyBorder="1" applyAlignment="1">
      <alignment horizontal="right" indent="1"/>
    </xf>
    <xf numFmtId="166" fontId="4" fillId="0" borderId="18" xfId="13" applyNumberFormat="1" applyFont="1" applyFill="1" applyBorder="1" applyAlignment="1">
      <alignment horizontal="right" vertical="center" wrapText="1" indent="1"/>
    </xf>
    <xf numFmtId="166" fontId="4" fillId="0" borderId="18" xfId="12" applyFont="1" applyBorder="1" applyAlignment="1">
      <alignment horizontal="right" vertical="center" indent="1"/>
    </xf>
    <xf numFmtId="166" fontId="4" fillId="0" borderId="14" xfId="12" applyFont="1" applyBorder="1" applyAlignment="1">
      <alignment horizontal="right" indent="1"/>
    </xf>
    <xf numFmtId="166" fontId="4" fillId="0" borderId="14" xfId="13" applyNumberFormat="1" applyFont="1" applyFill="1" applyBorder="1" applyAlignment="1">
      <alignment horizontal="right" vertical="center" wrapText="1" indent="1"/>
    </xf>
    <xf numFmtId="166" fontId="4" fillId="0" borderId="14" xfId="12" applyFont="1" applyBorder="1" applyAlignment="1">
      <alignment horizontal="right" vertical="center" indent="1"/>
    </xf>
    <xf numFmtId="0" fontId="34" fillId="0" borderId="10" xfId="0" applyFont="1" applyBorder="1" applyAlignment="1">
      <alignment horizontal="left" vertical="top" wrapText="1" indent="1"/>
    </xf>
    <xf numFmtId="0" fontId="7" fillId="0" borderId="0" xfId="5" applyFont="1" applyFill="1" applyBorder="1">
      <alignment vertical="center"/>
    </xf>
    <xf numFmtId="0" fontId="2" fillId="0" borderId="13" xfId="11" applyFont="1" applyFill="1" applyBorder="1" applyAlignment="1">
      <alignment horizontal="left" vertical="center" wrapText="1" indent="1"/>
    </xf>
    <xf numFmtId="0" fontId="2" fillId="0" borderId="11" xfId="11" applyFont="1" applyFill="1" applyBorder="1" applyAlignment="1">
      <alignment horizontal="left" vertical="center" wrapText="1" indent="1"/>
    </xf>
    <xf numFmtId="0" fontId="5" fillId="0" borderId="7" xfId="11" applyFont="1" applyFill="1" applyBorder="1">
      <alignment horizontal="left" vertical="top" wrapText="1" indent="1"/>
    </xf>
    <xf numFmtId="0" fontId="5" fillId="0" borderId="12" xfId="11" applyFont="1" applyFill="1" applyBorder="1">
      <alignment horizontal="left" vertical="top" wrapText="1" indent="1"/>
    </xf>
    <xf numFmtId="0" fontId="6" fillId="6" borderId="0" xfId="15" applyFont="1" applyFill="1" applyAlignment="1">
      <alignment horizontal="center" vertical="center"/>
    </xf>
    <xf numFmtId="0" fontId="8" fillId="0" borderId="0" xfId="5" applyFont="1" applyFill="1" applyBorder="1">
      <alignment vertical="center"/>
    </xf>
    <xf numFmtId="0" fontId="2" fillId="0" borderId="16" xfId="11" applyFont="1" applyFill="1" applyBorder="1" applyAlignment="1">
      <alignment horizontal="left" vertical="center" wrapText="1" indent="1"/>
    </xf>
    <xf numFmtId="0" fontId="2" fillId="0" borderId="17" xfId="11" applyFont="1" applyFill="1" applyBorder="1" applyAlignment="1">
      <alignment horizontal="left" vertical="center" wrapText="1" indent="1"/>
    </xf>
    <xf numFmtId="0" fontId="10" fillId="0" borderId="0" xfId="5" applyFont="1" applyFill="1" applyBorder="1">
      <alignment vertical="center"/>
    </xf>
    <xf numFmtId="0" fontId="2" fillId="0" borderId="22" xfId="11" applyFont="1" applyFill="1" applyBorder="1" applyAlignment="1">
      <alignment horizontal="left" vertical="center" wrapText="1" indent="1"/>
    </xf>
    <xf numFmtId="0" fontId="2" fillId="0" borderId="23" xfId="11" applyFont="1" applyFill="1" applyBorder="1" applyAlignment="1">
      <alignment horizontal="left" vertical="center" wrapText="1" indent="1"/>
    </xf>
    <xf numFmtId="0" fontId="5" fillId="0" borderId="20" xfId="11" applyFont="1" applyFill="1" applyBorder="1">
      <alignment horizontal="left" vertical="top" wrapText="1" indent="1"/>
    </xf>
    <xf numFmtId="0" fontId="5" fillId="0" borderId="21" xfId="11" applyFont="1" applyFill="1" applyBorder="1">
      <alignment horizontal="left" vertical="top" wrapText="1" indent="1"/>
    </xf>
    <xf numFmtId="0" fontId="9" fillId="0" borderId="0" xfId="5" applyFont="1" applyFill="1" applyBorder="1">
      <alignment vertical="center"/>
    </xf>
    <xf numFmtId="0" fontId="2" fillId="0" borderId="26" xfId="11" applyFont="1" applyFill="1" applyBorder="1" applyAlignment="1">
      <alignment horizontal="left" vertical="center" wrapText="1" indent="1"/>
    </xf>
    <xf numFmtId="0" fontId="2" fillId="0" borderId="27" xfId="11" applyFont="1" applyFill="1" applyBorder="1" applyAlignment="1">
      <alignment horizontal="left" vertical="center" wrapText="1" indent="1"/>
    </xf>
  </cellXfs>
  <cellStyles count="50">
    <cellStyle name="20% — акцент1" xfId="29" builtinId="30" customBuiltin="1"/>
    <cellStyle name="20% — акцент2" xfId="32" builtinId="34" customBuiltin="1"/>
    <cellStyle name="20% — акцент3" xfId="36" builtinId="38" customBuiltin="1"/>
    <cellStyle name="20% — акцент4" xfId="40" builtinId="42" customBuiltin="1"/>
    <cellStyle name="20% — акцент5" xfId="43" builtinId="46" customBuiltin="1"/>
    <cellStyle name="20% — акцент6" xfId="47" builtinId="50" customBuiltin="1"/>
    <cellStyle name="40% — акцент1" xfId="1" builtinId="31" customBuiltin="1"/>
    <cellStyle name="40% — акцент2" xfId="33" builtinId="35" customBuiltin="1"/>
    <cellStyle name="40% — акцент3" xfId="37" builtinId="39" customBuiltin="1"/>
    <cellStyle name="40% — акцент4" xfId="41" builtinId="43" customBuiltin="1"/>
    <cellStyle name="40% — акцент5" xfId="44" builtinId="47" customBuiltin="1"/>
    <cellStyle name="40% — акцент6" xfId="48" builtinId="51" customBuiltin="1"/>
    <cellStyle name="60% — акцент1" xfId="30" builtinId="32" customBuiltin="1"/>
    <cellStyle name="60% — акцент2" xfId="34" builtinId="36" customBuiltin="1"/>
    <cellStyle name="60% — акцент3" xfId="38" builtinId="40" customBuiltin="1"/>
    <cellStyle name="60% — акцент4" xfId="42" builtinId="44" customBuiltin="1"/>
    <cellStyle name="60% — акцент5" xfId="45" builtinId="48" customBuiltin="1"/>
    <cellStyle name="60% — акцент6" xfId="49" builtinId="52" customBuiltin="1"/>
    <cellStyle name="Акцент1" xfId="3" builtinId="29" customBuiltin="1"/>
    <cellStyle name="Акцент2" xfId="31" builtinId="33" customBuiltin="1"/>
    <cellStyle name="Акцент3" xfId="35" builtinId="37" customBuiltin="1"/>
    <cellStyle name="Акцент4" xfId="39" builtinId="41" customBuiltin="1"/>
    <cellStyle name="Акцент5" xfId="4" builtinId="45" customBuiltin="1"/>
    <cellStyle name="Акцент6" xfId="46" builtinId="49" customBuiltin="1"/>
    <cellStyle name="Ввод " xfId="20" builtinId="20" customBuiltin="1"/>
    <cellStyle name="Вывод" xfId="21" builtinId="21" customBuiltin="1"/>
    <cellStyle name="Вычисление" xfId="22" builtinId="22" customBuiltin="1"/>
    <cellStyle name="Денежный" xfId="8" builtinId="4" customBuiltin="1"/>
    <cellStyle name="Денежный [0]" xfId="9" builtinId="7" customBuiltin="1"/>
    <cellStyle name="День" xfId="12"/>
    <cellStyle name="Заголовок 1" xfId="2" builtinId="16" customBuiltin="1"/>
    <cellStyle name="Заголовок 2" xfId="15" builtinId="17" customBuiltin="1"/>
    <cellStyle name="Заголовок 3" xfId="16" builtinId="18" customBuiltin="1"/>
    <cellStyle name="Заголовок 4" xfId="11" builtinId="19" customBuiltin="1"/>
    <cellStyle name="Запись параметров" xfId="14"/>
    <cellStyle name="Итог" xfId="28" builtinId="25" customBuiltin="1"/>
    <cellStyle name="Контрольная ячейка" xfId="24" builtinId="23" customBuiltin="1"/>
    <cellStyle name="Название" xfId="5" builtinId="15" customBuiltin="1"/>
    <cellStyle name="Нейтральный" xfId="19" builtinId="28" customBuiltin="1"/>
    <cellStyle name="Обычный" xfId="0" builtinId="0" customBuiltin="1"/>
    <cellStyle name="Плохой" xfId="18" builtinId="27" customBuiltin="1"/>
    <cellStyle name="Пояснение" xfId="27" builtinId="53" customBuiltin="1"/>
    <cellStyle name="Примечание" xfId="26" builtinId="10" customBuiltin="1"/>
    <cellStyle name="Процентный" xfId="10" builtinId="5" customBuiltin="1"/>
    <cellStyle name="Связанная ячейка" xfId="23" builtinId="24" customBuiltin="1"/>
    <cellStyle name="Текст предупреждения" xfId="25" builtinId="11" customBuiltin="1"/>
    <cellStyle name="Финансовый" xfId="6" builtinId="3" customBuiltin="1"/>
    <cellStyle name="Финансовый [0]" xfId="7" builtinId="6" customBuiltin="1"/>
    <cellStyle name="Хороший" xfId="17" builtinId="26" customBuiltin="1"/>
    <cellStyle name="Чередующиеся строки" xfId="13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183028</xdr:colOff>
      <xdr:row>1</xdr:row>
      <xdr:rowOff>0</xdr:rowOff>
    </xdr:from>
    <xdr:to>
      <xdr:col>8</xdr:col>
      <xdr:colOff>7471</xdr:colOff>
      <xdr:row>1</xdr:row>
      <xdr:rowOff>1143000</xdr:rowOff>
    </xdr:to>
    <xdr:pic>
      <xdr:nvPicPr>
        <xdr:cNvPr id="3" name="Рисунок 2" descr="Верхний колонтитул (зима)&#10;&#10;Фотоколлаж в слове &quot;Зима&quot;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40653" y="114300"/>
          <a:ext cx="4815543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1162050</xdr:colOff>
      <xdr:row>1</xdr:row>
      <xdr:rowOff>0</xdr:rowOff>
    </xdr:from>
    <xdr:to>
      <xdr:col>7</xdr:col>
      <xdr:colOff>1238250</xdr:colOff>
      <xdr:row>1</xdr:row>
      <xdr:rowOff>1143000</xdr:rowOff>
    </xdr:to>
    <xdr:pic>
      <xdr:nvPicPr>
        <xdr:cNvPr id="4" name="Рисунок 3" descr="Верхний колонтитул (осень)&#10;&#10;Фотоколлаж в слове &quot;Осень&quot;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53" r="353"/>
        <a:stretch/>
      </xdr:blipFill>
      <xdr:spPr>
        <a:xfrm>
          <a:off x="37719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1162050</xdr:colOff>
      <xdr:row>1</xdr:row>
      <xdr:rowOff>0</xdr:rowOff>
    </xdr:from>
    <xdr:to>
      <xdr:col>7</xdr:col>
      <xdr:colOff>1238250</xdr:colOff>
      <xdr:row>1</xdr:row>
      <xdr:rowOff>1143000</xdr:rowOff>
    </xdr:to>
    <xdr:pic>
      <xdr:nvPicPr>
        <xdr:cNvPr id="4" name="Рисунок 3" descr="Верхний колонтитул (осень)&#10;&#10;Фотоколлаж в слове &quot;Осень&quot;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53" r="353"/>
        <a:stretch/>
      </xdr:blipFill>
      <xdr:spPr>
        <a:xfrm>
          <a:off x="37719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183028</xdr:colOff>
      <xdr:row>1</xdr:row>
      <xdr:rowOff>0</xdr:rowOff>
    </xdr:from>
    <xdr:to>
      <xdr:col>8</xdr:col>
      <xdr:colOff>7471</xdr:colOff>
      <xdr:row>1</xdr:row>
      <xdr:rowOff>1143000</xdr:rowOff>
    </xdr:to>
    <xdr:pic>
      <xdr:nvPicPr>
        <xdr:cNvPr id="3" name="Рисунок 2" descr="Верхний колонтитул (зима)&#10;&#10;Фотоколлаж в слове &quot;Зима&quot;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40653" y="114300"/>
          <a:ext cx="4815543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183028</xdr:colOff>
      <xdr:row>1</xdr:row>
      <xdr:rowOff>0</xdr:rowOff>
    </xdr:from>
    <xdr:to>
      <xdr:col>8</xdr:col>
      <xdr:colOff>7471</xdr:colOff>
      <xdr:row>1</xdr:row>
      <xdr:rowOff>1143000</xdr:rowOff>
    </xdr:to>
    <xdr:pic>
      <xdr:nvPicPr>
        <xdr:cNvPr id="3" name="Рисунок 2" descr="Верхний колонтитул (зима)&#10;&#10;Фотоколлаж в слове &quot;Зима&quot;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40653" y="114300"/>
          <a:ext cx="4815543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327195</xdr:colOff>
      <xdr:row>1</xdr:row>
      <xdr:rowOff>0</xdr:rowOff>
    </xdr:from>
    <xdr:to>
      <xdr:col>7</xdr:col>
      <xdr:colOff>1244429</xdr:colOff>
      <xdr:row>1</xdr:row>
      <xdr:rowOff>1143000</xdr:rowOff>
    </xdr:to>
    <xdr:pic>
      <xdr:nvPicPr>
        <xdr:cNvPr id="2" name="Рисунок 1" descr="Верхний колонтитул (весна)&#10;&#10;Фотоколлаж в слове &quot;Весна&quot;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848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327195</xdr:colOff>
      <xdr:row>1</xdr:row>
      <xdr:rowOff>0</xdr:rowOff>
    </xdr:from>
    <xdr:to>
      <xdr:col>7</xdr:col>
      <xdr:colOff>1244429</xdr:colOff>
      <xdr:row>1</xdr:row>
      <xdr:rowOff>1143000</xdr:rowOff>
    </xdr:to>
    <xdr:pic>
      <xdr:nvPicPr>
        <xdr:cNvPr id="4" name="Рисунок 3" descr="Верхний колонтитул (весна)&#10;&#10;Фотоколлаж в слове &quot;Весна&quot;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848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327195</xdr:colOff>
      <xdr:row>1</xdr:row>
      <xdr:rowOff>0</xdr:rowOff>
    </xdr:from>
    <xdr:to>
      <xdr:col>7</xdr:col>
      <xdr:colOff>1244429</xdr:colOff>
      <xdr:row>1</xdr:row>
      <xdr:rowOff>1143000</xdr:rowOff>
    </xdr:to>
    <xdr:pic>
      <xdr:nvPicPr>
        <xdr:cNvPr id="4" name="Рисунок 3" descr="Верхний колонтитул (весна)&#10;&#10;Фотоколлаж в слове &quot;Весна&quot;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848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250349</xdr:colOff>
      <xdr:row>1</xdr:row>
      <xdr:rowOff>0</xdr:rowOff>
    </xdr:from>
    <xdr:to>
      <xdr:col>7</xdr:col>
      <xdr:colOff>1245075</xdr:colOff>
      <xdr:row>1</xdr:row>
      <xdr:rowOff>1143000</xdr:rowOff>
    </xdr:to>
    <xdr:pic>
      <xdr:nvPicPr>
        <xdr:cNvPr id="3" name="Рисунок 2" descr="Верхний колонтитул (лето)&#10;&#10;Фотоколлаж в слове &quot;Лето&quot;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07974" y="114300"/>
          <a:ext cx="4738051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250349</xdr:colOff>
      <xdr:row>1</xdr:row>
      <xdr:rowOff>0</xdr:rowOff>
    </xdr:from>
    <xdr:to>
      <xdr:col>7</xdr:col>
      <xdr:colOff>1245075</xdr:colOff>
      <xdr:row>1</xdr:row>
      <xdr:rowOff>1143000</xdr:rowOff>
    </xdr:to>
    <xdr:pic>
      <xdr:nvPicPr>
        <xdr:cNvPr id="4" name="Рисунок 3" descr="Верхний колонтитул (лето)&#10;&#10;Фотоколлаж в слове &quot;Лето&quot;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07974" y="114300"/>
          <a:ext cx="4738051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250349</xdr:colOff>
      <xdr:row>1</xdr:row>
      <xdr:rowOff>0</xdr:rowOff>
    </xdr:from>
    <xdr:to>
      <xdr:col>7</xdr:col>
      <xdr:colOff>1245075</xdr:colOff>
      <xdr:row>1</xdr:row>
      <xdr:rowOff>1143000</xdr:rowOff>
    </xdr:to>
    <xdr:pic>
      <xdr:nvPicPr>
        <xdr:cNvPr id="4" name="Рисунок 3" descr="Верхний колонтитул (лето)&#10;&#10;Фотоколлаж в слове &quot;Лето&quot;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07974" y="114300"/>
          <a:ext cx="4738051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1162050</xdr:colOff>
      <xdr:row>1</xdr:row>
      <xdr:rowOff>0</xdr:rowOff>
    </xdr:from>
    <xdr:to>
      <xdr:col>7</xdr:col>
      <xdr:colOff>1238250</xdr:colOff>
      <xdr:row>1</xdr:row>
      <xdr:rowOff>1143000</xdr:rowOff>
    </xdr:to>
    <xdr:pic>
      <xdr:nvPicPr>
        <xdr:cNvPr id="3" name="Рисунок 2" descr="Верхний колонтитул (осень)&#10;&#10;Фотоколлаж в слове &quot;Осень&quot;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53" r="353"/>
        <a:stretch/>
      </xdr:blipFill>
      <xdr:spPr>
        <a:xfrm>
          <a:off x="3771900" y="114300"/>
          <a:ext cx="5067300" cy="11430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  <pageSetUpPr autoPageBreaks="0" fitToPage="1"/>
  </sheetPr>
  <dimension ref="B1:L15"/>
  <sheetViews>
    <sheetView showGridLines="0" tabSelected="1" zoomScaleNormal="100" workbookViewId="0">
      <selection activeCell="N13" sqref="N13:O13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1" width="17.28515625" style="1" customWidth="1"/>
    <col min="12" max="12" width="20.28515625" style="1" customWidth="1"/>
    <col min="13" max="13" width="1.7109375" style="1" customWidth="1"/>
    <col min="14" max="16384" width="8.85546875" style="1"/>
  </cols>
  <sheetData>
    <row r="1" spans="2:12" ht="9" customHeight="1" x14ac:dyDescent="0.25">
      <c r="I1" s="1" t="s">
        <v>1</v>
      </c>
    </row>
    <row r="2" spans="2:12" ht="96" customHeight="1" x14ac:dyDescent="0.25">
      <c r="B2" s="43" t="str">
        <f>"Январь "&amp;ГодКалендаря</f>
        <v>Январь 2023</v>
      </c>
      <c r="C2" s="43"/>
      <c r="D2" s="43"/>
      <c r="E2" s="2"/>
      <c r="F2" s="2"/>
      <c r="G2" s="2"/>
      <c r="H2" s="3"/>
    </row>
    <row r="3" spans="2:12" s="8" customFormat="1" ht="24" customHeight="1" x14ac:dyDescent="0.25">
      <c r="B3" s="5" t="str">
        <f>НачалоНедели</f>
        <v>понедельник</v>
      </c>
      <c r="C3" s="6" t="str">
        <f t="shared" ref="C3:H3" si="0">TEXT(C4,"ДДДД")</f>
        <v>вторник</v>
      </c>
      <c r="D3" s="6" t="str">
        <f t="shared" si="0"/>
        <v>среда</v>
      </c>
      <c r="E3" s="6" t="str">
        <f t="shared" si="0"/>
        <v>четверг</v>
      </c>
      <c r="F3" s="6" t="str">
        <f t="shared" si="0"/>
        <v>пятница</v>
      </c>
      <c r="G3" s="6" t="str">
        <f t="shared" si="0"/>
        <v>суббота</v>
      </c>
      <c r="H3" s="7" t="str">
        <f t="shared" si="0"/>
        <v>воскресенье</v>
      </c>
      <c r="K3" s="48" t="s">
        <v>2</v>
      </c>
      <c r="L3" s="48"/>
    </row>
    <row r="4" spans="2:12" s="4" customFormat="1" ht="24" customHeight="1" x14ac:dyDescent="0.3">
      <c r="B4" s="29">
        <f t="array" ref="B4:H4">ДниИНедели+DATE(ГодКалендаря,1,1)-WEEKDAY(DATE(ГодКалендаря,1,1),(НачалоНедели="Понедельник")+1)+1</f>
        <v>44921</v>
      </c>
      <c r="C4" s="29">
        <v>44922</v>
      </c>
      <c r="D4" s="29">
        <v>44923</v>
      </c>
      <c r="E4" s="29">
        <v>44924</v>
      </c>
      <c r="F4" s="29">
        <v>44925</v>
      </c>
      <c r="G4" s="29">
        <v>44926</v>
      </c>
      <c r="H4" s="30">
        <v>44927</v>
      </c>
      <c r="K4" s="12" t="s">
        <v>3</v>
      </c>
      <c r="L4" s="12" t="s">
        <v>4</v>
      </c>
    </row>
    <row r="5" spans="2:12" s="10" customFormat="1" ht="56.1" customHeight="1" x14ac:dyDescent="0.25">
      <c r="B5" s="9"/>
      <c r="C5" s="9"/>
      <c r="D5" s="9"/>
      <c r="E5" s="9"/>
      <c r="F5" s="9"/>
      <c r="G5" s="9"/>
      <c r="H5" s="9"/>
      <c r="K5" s="13">
        <v>2023</v>
      </c>
      <c r="L5" s="13" t="s">
        <v>5</v>
      </c>
    </row>
    <row r="6" spans="2:12" s="4" customFormat="1" ht="24" customHeight="1" x14ac:dyDescent="0.25">
      <c r="B6" s="31">
        <f t="array" ref="B6:H6">ДниИНедели+DATE(ГодКалендаря,1,1)-WEEKDAY(DATE(ГодКалендаря,1,1),(НачалоНедели="Понедельник")+1)+8</f>
        <v>44928</v>
      </c>
      <c r="C6" s="31">
        <v>44929</v>
      </c>
      <c r="D6" s="31">
        <v>44930</v>
      </c>
      <c r="E6" s="31">
        <v>44931</v>
      </c>
      <c r="F6" s="31">
        <v>44932</v>
      </c>
      <c r="G6" s="31">
        <v>44933</v>
      </c>
      <c r="H6" s="31">
        <v>44934</v>
      </c>
    </row>
    <row r="7" spans="2:12" s="10" customFormat="1" ht="56.1" customHeight="1" x14ac:dyDescent="0.25">
      <c r="B7" s="11"/>
      <c r="C7" s="11"/>
      <c r="D7" s="11"/>
      <c r="E7" s="11"/>
      <c r="F7" s="11"/>
      <c r="G7" s="11"/>
      <c r="H7" s="11"/>
    </row>
    <row r="8" spans="2:12" s="4" customFormat="1" ht="24" customHeight="1" x14ac:dyDescent="0.25">
      <c r="B8" s="32">
        <f t="array" ref="B8:H8">ДниИНедели+DATE(ГодКалендаря,1,1)-WEEKDAY(DATE(ГодКалендаря,1,1),(НачалоНедели="Понедельник")+1)+15</f>
        <v>44935</v>
      </c>
      <c r="C8" s="32">
        <v>44936</v>
      </c>
      <c r="D8" s="32">
        <v>44937</v>
      </c>
      <c r="E8" s="32">
        <v>44938</v>
      </c>
      <c r="F8" s="32">
        <v>44939</v>
      </c>
      <c r="G8" s="32">
        <v>44940</v>
      </c>
      <c r="H8" s="32">
        <v>44941</v>
      </c>
    </row>
    <row r="9" spans="2:12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12" s="4" customFormat="1" ht="24" customHeight="1" x14ac:dyDescent="0.25">
      <c r="B10" s="31">
        <f t="array" ref="B10:H10">ДниИНедели+DATE(ГодКалендаря,1,1)-WEEKDAY(DATE(ГодКалендаря,1,1),(НачалоНедели="Понедельник")+1)+22</f>
        <v>44942</v>
      </c>
      <c r="C10" s="31">
        <v>44943</v>
      </c>
      <c r="D10" s="31">
        <v>44944</v>
      </c>
      <c r="E10" s="31">
        <v>44945</v>
      </c>
      <c r="F10" s="31">
        <v>44946</v>
      </c>
      <c r="G10" s="31">
        <v>44947</v>
      </c>
      <c r="H10" s="31">
        <v>44948</v>
      </c>
    </row>
    <row r="11" spans="2:12" s="10" customFormat="1" ht="56.1" customHeight="1" x14ac:dyDescent="0.25">
      <c r="B11" s="11"/>
      <c r="C11" s="11"/>
      <c r="D11" s="11"/>
      <c r="E11" s="11"/>
      <c r="F11" s="11"/>
      <c r="G11" s="11"/>
      <c r="H11" s="11"/>
    </row>
    <row r="12" spans="2:12" s="4" customFormat="1" ht="24" customHeight="1" x14ac:dyDescent="0.25">
      <c r="B12" s="32">
        <f t="array" ref="B12:H12">ДниИНедели+DATE(ГодКалендаря,1,1)-WEEKDAY(DATE(ГодКалендаря,1,1),(НачалоНедели="Понедельник")+1)+29</f>
        <v>44949</v>
      </c>
      <c r="C12" s="32">
        <v>44950</v>
      </c>
      <c r="D12" s="32">
        <v>44951</v>
      </c>
      <c r="E12" s="32">
        <v>44952</v>
      </c>
      <c r="F12" s="32">
        <v>44953</v>
      </c>
      <c r="G12" s="32">
        <v>44954</v>
      </c>
      <c r="H12" s="32">
        <v>44955</v>
      </c>
    </row>
    <row r="13" spans="2:12" s="10" customFormat="1" ht="56.1" customHeight="1" x14ac:dyDescent="0.25">
      <c r="B13" s="9"/>
      <c r="C13" s="42" t="s">
        <v>33</v>
      </c>
      <c r="D13" s="9"/>
      <c r="E13" s="9"/>
      <c r="F13" s="9"/>
      <c r="G13" s="9"/>
      <c r="H13" s="9"/>
    </row>
    <row r="14" spans="2:12" s="4" customFormat="1" ht="24" customHeight="1" x14ac:dyDescent="0.25">
      <c r="B14" s="31">
        <f t="array" ref="B14:C14">ДниИНедели+DATE(ГодКалендаря,1,1)-WEEKDAY(DATE(ГодКалендаря,1,1),(НачалоНедели="Понедельник")+1)+36</f>
        <v>44956</v>
      </c>
      <c r="C14" s="31">
        <v>44957</v>
      </c>
      <c r="D14" s="44" t="s">
        <v>0</v>
      </c>
      <c r="E14" s="44"/>
      <c r="F14" s="44"/>
      <c r="G14" s="44"/>
      <c r="H14" s="45"/>
    </row>
    <row r="15" spans="2:12" s="10" customFormat="1" ht="56.1" customHeight="1" x14ac:dyDescent="0.25">
      <c r="B15" s="11"/>
      <c r="C15" s="11" t="s">
        <v>9</v>
      </c>
      <c r="D15" s="46" t="s">
        <v>35</v>
      </c>
      <c r="E15" s="46"/>
      <c r="F15" s="46"/>
      <c r="G15" s="46"/>
      <c r="H15" s="47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Выберите день из списка. Нажмите кнопку «Отмена», а затем клавиши ALT+СТРЕЛКА ВНИЗ, чтобы выбрать день в раскрывающемся списке" prompt="Выберите первый день недели в этой ячейке. Нажмите клавиши ALT+СТРЕЛКА ВНИЗ, чтобы открыть список, и используйте клавиши СТРЕЛКА ВНИЗ и ВВОД для выбора нужного варианта" sqref="L5">
      <formula1>"воскресенье, понедельник"</formula1>
    </dataValidation>
    <dataValidation allowBlank="1" showInputMessage="1" showErrorMessage="1" prompt="Создавайте специальный календарь на месяц в этой книге. Укажите год и первый день недели для всех месяцев на этом листе «Январь». Каждый месяц представлен на отдельном листе." sqref="A1"/>
    <dataValidation allowBlank="1" showInputMessage="1" showErrorMessage="1" prompt="Введите год в ячейке ниже" sqref="K4"/>
    <dataValidation allowBlank="1" showInputMessage="1" showErrorMessage="1" prompt="Выберите первый день недели в ячейке ниже" sqref="L4"/>
    <dataValidation allowBlank="1" showInputMessage="1" showErrorMessage="1" prompt="Введите год в этой ячейке" sqref="K5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ведите новый день недели в ячейке L5 на этом листе." sqref="B3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/>
    <dataValidation allowBlank="1" showInputMessage="1" showErrorMessage="1" prompt="Год в этой ячейке автоматически обновляется в соответствии с годом, введенным в ячейке K5. В календаре ниже представлены даты предыдущего и следующего месяца с более светлым оттенком шрифта." sqref="B2:D2"/>
    <dataValidation allowBlank="1" showInputMessage="1" showErrorMessage="1" prompt="Автоматически определяемый день недели" sqref="C3:H3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/>
    <dataValidation allowBlank="1" showInputMessage="1" prompt="Введите заметки на месяц в этой ячейке." sqref="D15:H15"/>
    <dataValidation allowBlank="1" showInputMessage="1" prompt="Введите заметки на месяц в ячейке ниже." sqref="D14:H14"/>
    <dataValidation allowBlank="1" showInputMessage="1" showErrorMessage="1" prompt="Введите год и выберите первый день календаря в ячейках ниже. Эти ячейки с параметрами календаря не печатаются" sqref="K3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59999389629810485"/>
    <pageSetUpPr fitToPage="1"/>
  </sheetPr>
  <dimension ref="B1:I15"/>
  <sheetViews>
    <sheetView showGridLines="0" topLeftCell="A3" workbookViewId="0">
      <selection activeCell="D15" sqref="D15:H15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57" t="str">
        <f>"Октябрь "&amp;ГодКалендаря</f>
        <v>Октябрь 2023</v>
      </c>
      <c r="C2" s="57"/>
      <c r="D2" s="57"/>
      <c r="E2" s="2"/>
      <c r="F2" s="2"/>
      <c r="G2" s="2"/>
      <c r="H2" s="3"/>
    </row>
    <row r="3" spans="2:9" s="8" customFormat="1" ht="24" customHeight="1" x14ac:dyDescent="0.25">
      <c r="B3" s="14" t="str">
        <f>НачалоНедели</f>
        <v>понедельник</v>
      </c>
      <c r="C3" s="15" t="str">
        <f t="shared" ref="C3:H3" si="0">TEXT(C4,"ДДДД")</f>
        <v>вторник</v>
      </c>
      <c r="D3" s="15" t="str">
        <f t="shared" si="0"/>
        <v>среда</v>
      </c>
      <c r="E3" s="15" t="str">
        <f t="shared" si="0"/>
        <v>четверг</v>
      </c>
      <c r="F3" s="15" t="str">
        <f t="shared" si="0"/>
        <v>пятница</v>
      </c>
      <c r="G3" s="15" t="str">
        <f t="shared" si="0"/>
        <v>суббота</v>
      </c>
      <c r="H3" s="16" t="str">
        <f t="shared" si="0"/>
        <v>воскресенье</v>
      </c>
    </row>
    <row r="4" spans="2:9" s="4" customFormat="1" ht="24" customHeight="1" x14ac:dyDescent="0.3">
      <c r="B4" s="33">
        <f t="array" ref="B4:H4">ДниИНедели+DATE(ГодКалендаря,10,1)-WEEKDAY(DATE(ГодКалендаря,10,1),(НачалоНедели="Понедельник")+1)+1</f>
        <v>45194</v>
      </c>
      <c r="C4" s="33">
        <v>45195</v>
      </c>
      <c r="D4" s="33">
        <v>45196</v>
      </c>
      <c r="E4" s="33">
        <v>45197</v>
      </c>
      <c r="F4" s="33">
        <v>45198</v>
      </c>
      <c r="G4" s="33">
        <v>45199</v>
      </c>
      <c r="H4" s="33">
        <v>45200</v>
      </c>
    </row>
    <row r="5" spans="2:9" s="10" customFormat="1" ht="56.1" customHeight="1" x14ac:dyDescent="0.25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25">
      <c r="B6" s="34">
        <f t="array" ref="B6:H6">ДниИНедели+DATE(ГодКалендаря,10,1)-WEEKDAY(DATE(ГодКалендаря,10,1),(НачалоНедели="Понедельник")+1)+8</f>
        <v>45201</v>
      </c>
      <c r="C6" s="34">
        <v>45202</v>
      </c>
      <c r="D6" s="34">
        <v>45203</v>
      </c>
      <c r="E6" s="34">
        <v>45204</v>
      </c>
      <c r="F6" s="34">
        <v>45205</v>
      </c>
      <c r="G6" s="34">
        <v>45206</v>
      </c>
      <c r="H6" s="34">
        <v>45207</v>
      </c>
    </row>
    <row r="7" spans="2:9" s="10" customFormat="1" ht="56.1" customHeight="1" x14ac:dyDescent="0.25">
      <c r="B7" s="27"/>
      <c r="C7" s="27" t="s">
        <v>28</v>
      </c>
      <c r="D7" s="27"/>
      <c r="F7" s="27"/>
      <c r="G7" s="27"/>
      <c r="H7" s="27"/>
    </row>
    <row r="8" spans="2:9" s="4" customFormat="1" ht="24" customHeight="1" x14ac:dyDescent="0.25">
      <c r="B8" s="35">
        <f t="array" ref="B8:H8">ДниИНедели+DATE(ГодКалендаря,10,1)-WEEKDAY(DATE(ГодКалендаря,10,1),(НачалоНедели="Понедельник")+1)+15</f>
        <v>45208</v>
      </c>
      <c r="C8" s="35">
        <v>45209</v>
      </c>
      <c r="D8" s="35">
        <v>45210</v>
      </c>
      <c r="E8" s="35">
        <v>45211</v>
      </c>
      <c r="F8" s="35">
        <v>45212</v>
      </c>
      <c r="G8" s="35">
        <v>45213</v>
      </c>
      <c r="H8" s="35">
        <v>45214</v>
      </c>
    </row>
    <row r="9" spans="2:9" s="10" customFormat="1" ht="56.1" customHeight="1" x14ac:dyDescent="0.25">
      <c r="B9" s="28"/>
      <c r="C9" s="28" t="s">
        <v>29</v>
      </c>
      <c r="D9" s="28"/>
      <c r="F9" s="28"/>
      <c r="G9" s="28"/>
      <c r="H9" s="28"/>
    </row>
    <row r="10" spans="2:9" s="4" customFormat="1" ht="24" customHeight="1" x14ac:dyDescent="0.25">
      <c r="B10" s="34">
        <f t="array" ref="B10:H10">ДниИНедели+DATE(ГодКалендаря,10,1)-WEEKDAY(DATE(ГодКалендаря,10,1),(НачалоНедели="Понедельник")+1)+22</f>
        <v>45215</v>
      </c>
      <c r="C10" s="34">
        <v>45216</v>
      </c>
      <c r="D10" s="34">
        <v>45217</v>
      </c>
      <c r="E10" s="34">
        <v>45218</v>
      </c>
      <c r="F10" s="34">
        <v>45219</v>
      </c>
      <c r="G10" s="34">
        <v>45220</v>
      </c>
      <c r="H10" s="34">
        <v>45221</v>
      </c>
    </row>
    <row r="11" spans="2:9" s="10" customFormat="1" ht="56.1" customHeight="1" x14ac:dyDescent="0.25">
      <c r="B11" s="27"/>
      <c r="C11" s="27" t="s">
        <v>30</v>
      </c>
      <c r="D11" s="27"/>
      <c r="F11" s="27"/>
      <c r="G11" s="27"/>
      <c r="H11" s="27"/>
    </row>
    <row r="12" spans="2:9" s="4" customFormat="1" ht="24" customHeight="1" x14ac:dyDescent="0.25">
      <c r="B12" s="35">
        <f t="array" ref="B12:H12">ДниИНедели+DATE(ГодКалендаря,10,1)-WEEKDAY(DATE(ГодКалендаря,10,1),(НачалоНедели="Понедельник")+1)+29</f>
        <v>45222</v>
      </c>
      <c r="C12" s="35">
        <v>45223</v>
      </c>
      <c r="D12" s="35">
        <v>45224</v>
      </c>
      <c r="E12" s="35">
        <v>45225</v>
      </c>
      <c r="F12" s="35">
        <v>45226</v>
      </c>
      <c r="G12" s="35">
        <v>45227</v>
      </c>
      <c r="H12" s="35">
        <v>45228</v>
      </c>
    </row>
    <row r="13" spans="2:9" s="10" customFormat="1" ht="56.1" customHeight="1" x14ac:dyDescent="0.25">
      <c r="B13" s="28"/>
      <c r="C13" s="28" t="s">
        <v>31</v>
      </c>
      <c r="D13" s="28"/>
      <c r="E13" s="28"/>
      <c r="F13" s="28"/>
      <c r="G13" s="28"/>
      <c r="H13" s="28"/>
    </row>
    <row r="14" spans="2:9" s="4" customFormat="1" ht="24" customHeight="1" x14ac:dyDescent="0.25">
      <c r="B14" s="34">
        <f t="array" ref="B14:C14">ДниИНедели+DATE(ГодКалендаря,10,1)-WEEKDAY(DATE(ГодКалендаря,10,1),(НачалоНедели="Понедельник")+1)+36</f>
        <v>45229</v>
      </c>
      <c r="C14" s="34">
        <v>45230</v>
      </c>
      <c r="D14" s="58" t="s">
        <v>0</v>
      </c>
      <c r="E14" s="58"/>
      <c r="F14" s="58"/>
      <c r="G14" s="58"/>
      <c r="H14" s="59"/>
    </row>
    <row r="15" spans="2:9" s="10" customFormat="1" ht="56.1" customHeight="1" x14ac:dyDescent="0.25">
      <c r="B15" s="27"/>
      <c r="C15" s="27"/>
      <c r="D15" s="46" t="s">
        <v>35</v>
      </c>
      <c r="E15" s="46"/>
      <c r="F15" s="46"/>
      <c r="G15" s="46"/>
      <c r="H15" s="47"/>
    </row>
  </sheetData>
  <mergeCells count="3">
    <mergeCell ref="B2:D2"/>
    <mergeCell ref="D14:H14"/>
    <mergeCell ref="D15:H15"/>
  </mergeCells>
  <phoneticPr fontId="33"/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/>
    <dataValidation allowBlank="1" showInputMessage="1" showErrorMessage="1" prompt="Календарь на октябрь" sqref="A1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/>
    <dataValidation allowBlank="1" showInputMessage="1" prompt="Введите заметки на месяц в ячейке ниже." sqref="D14:H14"/>
    <dataValidation allowBlank="1" showInputMessage="1" prompt="Введите заметки на месяц в этой ячейке." sqref="D15:H15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  <pageSetUpPr fitToPage="1"/>
  </sheetPr>
  <dimension ref="B1:I15"/>
  <sheetViews>
    <sheetView showGridLines="0" workbookViewId="0">
      <selection activeCell="H18" sqref="H18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57" t="str">
        <f>"Ноябрь "&amp;ГодКалендаря</f>
        <v>Ноябрь 2023</v>
      </c>
      <c r="C2" s="57"/>
      <c r="D2" s="57"/>
      <c r="E2" s="2"/>
      <c r="F2" s="2"/>
      <c r="G2" s="2"/>
      <c r="H2" s="3"/>
    </row>
    <row r="3" spans="2:9" s="8" customFormat="1" ht="24" customHeight="1" x14ac:dyDescent="0.25">
      <c r="B3" s="14" t="str">
        <f>НачалоНедели</f>
        <v>понедельник</v>
      </c>
      <c r="C3" s="15" t="str">
        <f t="shared" ref="C3:H3" si="0">TEXT(C4,"ДДДД")</f>
        <v>вторник</v>
      </c>
      <c r="D3" s="15" t="str">
        <f t="shared" si="0"/>
        <v>среда</v>
      </c>
      <c r="E3" s="15" t="str">
        <f t="shared" si="0"/>
        <v>четверг</v>
      </c>
      <c r="F3" s="15" t="str">
        <f t="shared" si="0"/>
        <v>пятница</v>
      </c>
      <c r="G3" s="15" t="str">
        <f t="shared" si="0"/>
        <v>суббота</v>
      </c>
      <c r="H3" s="16" t="str">
        <f t="shared" si="0"/>
        <v>воскресенье</v>
      </c>
    </row>
    <row r="4" spans="2:9" s="4" customFormat="1" ht="24" customHeight="1" x14ac:dyDescent="0.3">
      <c r="B4" s="33">
        <f t="array" ref="B4:H4">ДниИНедели+DATE(ГодКалендаря,11,1)-WEEKDAY(DATE(ГодКалендаря,11,1),(НачалоНедели="Понедельник")+1)+1</f>
        <v>45229</v>
      </c>
      <c r="C4" s="33">
        <v>45230</v>
      </c>
      <c r="D4" s="33">
        <v>45231</v>
      </c>
      <c r="E4" s="33">
        <v>45232</v>
      </c>
      <c r="F4" s="33">
        <v>45233</v>
      </c>
      <c r="G4" s="33">
        <v>45234</v>
      </c>
      <c r="H4" s="33">
        <v>45235</v>
      </c>
    </row>
    <row r="5" spans="2:9" s="10" customFormat="1" ht="56.1" customHeight="1" x14ac:dyDescent="0.25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25">
      <c r="B6" s="34">
        <f t="array" ref="B6:H6">ДниИНедели+DATE(ГодКалендаря,11,1)-WEEKDAY(DATE(ГодКалендаря,11,1),(НачалоНедели="Понедельник")+1)+8</f>
        <v>45236</v>
      </c>
      <c r="C6" s="34">
        <v>45237</v>
      </c>
      <c r="D6" s="34">
        <v>45238</v>
      </c>
      <c r="E6" s="34">
        <v>45239</v>
      </c>
      <c r="F6" s="34">
        <v>45240</v>
      </c>
      <c r="G6" s="34">
        <v>45241</v>
      </c>
      <c r="H6" s="34">
        <v>45242</v>
      </c>
    </row>
    <row r="7" spans="2:9" s="10" customFormat="1" ht="56.1" customHeight="1" x14ac:dyDescent="0.25">
      <c r="B7" s="27"/>
      <c r="C7" s="27" t="s">
        <v>32</v>
      </c>
      <c r="D7" s="27"/>
      <c r="E7" s="27"/>
      <c r="F7" s="27"/>
      <c r="G7" s="27"/>
      <c r="H7" s="27"/>
    </row>
    <row r="8" spans="2:9" s="4" customFormat="1" ht="24" customHeight="1" x14ac:dyDescent="0.25">
      <c r="B8" s="35">
        <f t="array" ref="B8:H8">ДниИНедели+DATE(ГодКалендаря,11,1)-WEEKDAY(DATE(ГодКалендаря,11,1),(НачалоНедели="Понедельник")+1)+15</f>
        <v>45243</v>
      </c>
      <c r="C8" s="35">
        <v>45244</v>
      </c>
      <c r="D8" s="35">
        <v>45245</v>
      </c>
      <c r="E8" s="35">
        <v>45246</v>
      </c>
      <c r="F8" s="35">
        <v>45247</v>
      </c>
      <c r="G8" s="35">
        <v>45248</v>
      </c>
      <c r="H8" s="35">
        <v>45249</v>
      </c>
    </row>
    <row r="9" spans="2:9" s="10" customFormat="1" ht="56.1" customHeight="1" x14ac:dyDescent="0.25">
      <c r="B9" s="28"/>
      <c r="C9" s="28" t="s">
        <v>34</v>
      </c>
      <c r="D9" s="28"/>
      <c r="E9" s="28"/>
      <c r="F9" s="28"/>
      <c r="G9" s="28"/>
      <c r="H9" s="28"/>
    </row>
    <row r="10" spans="2:9" s="4" customFormat="1" ht="24" customHeight="1" x14ac:dyDescent="0.25">
      <c r="B10" s="34">
        <f t="array" ref="B10:H10">ДниИНедели+DATE(ГодКалендаря,11,1)-WEEKDAY(DATE(ГодКалендаря,11,1),(НачалоНедели="Понедельник")+1)+22</f>
        <v>45250</v>
      </c>
      <c r="C10" s="34">
        <v>45251</v>
      </c>
      <c r="D10" s="34">
        <v>45252</v>
      </c>
      <c r="E10" s="34">
        <v>45253</v>
      </c>
      <c r="F10" s="34">
        <v>45254</v>
      </c>
      <c r="G10" s="34">
        <v>45255</v>
      </c>
      <c r="H10" s="34">
        <v>45256</v>
      </c>
    </row>
    <row r="11" spans="2:9" s="10" customFormat="1" ht="56.1" customHeight="1" x14ac:dyDescent="0.25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25">
      <c r="B12" s="35">
        <f t="array" ref="B12:H12">ДниИНедели+DATE(ГодКалендаря,11,1)-WEEKDAY(DATE(ГодКалендаря,11,1),(НачалоНедели="Понедельник")+1)+29</f>
        <v>45257</v>
      </c>
      <c r="C12" s="35">
        <v>45258</v>
      </c>
      <c r="D12" s="35">
        <v>45259</v>
      </c>
      <c r="E12" s="35">
        <v>45260</v>
      </c>
      <c r="F12" s="35">
        <v>45261</v>
      </c>
      <c r="G12" s="35">
        <v>45262</v>
      </c>
      <c r="H12" s="35">
        <v>45263</v>
      </c>
    </row>
    <row r="13" spans="2:9" s="10" customFormat="1" ht="56.1" customHeight="1" x14ac:dyDescent="0.25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25">
      <c r="B14" s="34">
        <f t="array" ref="B14:C14">ДниИНедели+DATE(ГодКалендаря,11,1)-WEEKDAY(DATE(ГодКалендаря,11,1),(НачалоНедели="Понедельник")+1)+36</f>
        <v>45264</v>
      </c>
      <c r="C14" s="34">
        <v>45265</v>
      </c>
      <c r="D14" s="58" t="s">
        <v>0</v>
      </c>
      <c r="E14" s="58"/>
      <c r="F14" s="58"/>
      <c r="G14" s="58"/>
      <c r="H14" s="59"/>
    </row>
    <row r="15" spans="2:9" s="10" customFormat="1" ht="56.1" customHeight="1" x14ac:dyDescent="0.25">
      <c r="B15" s="27"/>
      <c r="C15" s="27"/>
      <c r="D15" s="46" t="s">
        <v>35</v>
      </c>
      <c r="E15" s="46"/>
      <c r="F15" s="46"/>
      <c r="G15" s="46"/>
      <c r="H15" s="47"/>
    </row>
  </sheetData>
  <mergeCells count="3">
    <mergeCell ref="B2:D2"/>
    <mergeCell ref="D14:H14"/>
    <mergeCell ref="D15:H15"/>
  </mergeCells>
  <phoneticPr fontId="33"/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/>
    <dataValidation allowBlank="1" showInputMessage="1" showErrorMessage="1" prompt="Календарь на ноябрь" sqref="A1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/>
    <dataValidation allowBlank="1" showInputMessage="1" prompt="Введите заметки на месяц в этой ячейке." sqref="D15:H15"/>
    <dataValidation allowBlank="1" showInputMessage="1" prompt="Введите заметки на месяц в ячейке ниже." sqref="D14:H14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B1:I15"/>
  <sheetViews>
    <sheetView showGridLines="0" topLeftCell="A5" workbookViewId="0"/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43" t="str">
        <f>"Декабрь "&amp;ГодКалендаря</f>
        <v>Декабрь 2023</v>
      </c>
      <c r="C2" s="43"/>
      <c r="D2" s="43"/>
      <c r="E2" s="2"/>
      <c r="F2" s="2"/>
      <c r="G2" s="2"/>
      <c r="H2" s="3"/>
    </row>
    <row r="3" spans="2:9" s="8" customFormat="1" ht="24" customHeight="1" x14ac:dyDescent="0.25">
      <c r="B3" s="5" t="str">
        <f>НачалоНедели</f>
        <v>понедельник</v>
      </c>
      <c r="C3" s="6" t="str">
        <f t="shared" ref="C3:H3" si="0">TEXT(C4,"ДДДД")</f>
        <v>вторник</v>
      </c>
      <c r="D3" s="6" t="str">
        <f t="shared" si="0"/>
        <v>среда</v>
      </c>
      <c r="E3" s="6" t="str">
        <f t="shared" si="0"/>
        <v>четверг</v>
      </c>
      <c r="F3" s="6" t="str">
        <f t="shared" si="0"/>
        <v>пятница</v>
      </c>
      <c r="G3" s="6" t="str">
        <f t="shared" si="0"/>
        <v>суббота</v>
      </c>
      <c r="H3" s="7" t="str">
        <f t="shared" si="0"/>
        <v>воскресенье</v>
      </c>
    </row>
    <row r="4" spans="2:9" s="4" customFormat="1" ht="24" customHeight="1" x14ac:dyDescent="0.3">
      <c r="B4" s="29">
        <f t="array" ref="B4:H4">ДниИНедели+DATE(ГодКалендаря,12,1)-WEEKDAY(DATE(ГодКалендаря,12,1),(НачалоНедели="Понедельник")+1)+1</f>
        <v>45257</v>
      </c>
      <c r="C4" s="29">
        <v>45258</v>
      </c>
      <c r="D4" s="29">
        <v>45259</v>
      </c>
      <c r="E4" s="29">
        <v>45260</v>
      </c>
      <c r="F4" s="29">
        <v>45261</v>
      </c>
      <c r="G4" s="29">
        <v>45262</v>
      </c>
      <c r="H4" s="30">
        <v>45263</v>
      </c>
    </row>
    <row r="5" spans="2:9" s="10" customFormat="1" ht="56.1" customHeight="1" x14ac:dyDescent="0.25">
      <c r="B5" s="9"/>
      <c r="C5" s="9"/>
      <c r="D5" s="9"/>
      <c r="E5" s="9"/>
      <c r="F5" s="9"/>
      <c r="G5" s="9"/>
      <c r="H5" s="9"/>
    </row>
    <row r="6" spans="2:9" s="4" customFormat="1" ht="24" customHeight="1" x14ac:dyDescent="0.25">
      <c r="B6" s="31">
        <f t="array" ref="B6:H6">ДниИНедели+DATE(ГодКалендаря,12,1)-WEEKDAY(DATE(ГодКалендаря,12,1),(НачалоНедели="Понедельник")+1)+8</f>
        <v>45264</v>
      </c>
      <c r="C6" s="31">
        <v>45265</v>
      </c>
      <c r="D6" s="31">
        <v>45266</v>
      </c>
      <c r="E6" s="31">
        <v>45267</v>
      </c>
      <c r="F6" s="31">
        <v>45268</v>
      </c>
      <c r="G6" s="31">
        <v>45269</v>
      </c>
      <c r="H6" s="31">
        <v>45270</v>
      </c>
    </row>
    <row r="7" spans="2:9" s="10" customFormat="1" ht="56.1" customHeight="1" x14ac:dyDescent="0.25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25">
      <c r="B8" s="32">
        <f t="array" ref="B8:H8">ДниИНедели+DATE(ГодКалендаря,12,1)-WEEKDAY(DATE(ГодКалендаря,12,1),(НачалоНедели="Понедельник")+1)+15</f>
        <v>45271</v>
      </c>
      <c r="C8" s="32">
        <v>45272</v>
      </c>
      <c r="D8" s="32">
        <v>45273</v>
      </c>
      <c r="E8" s="32">
        <v>45274</v>
      </c>
      <c r="F8" s="32">
        <v>45275</v>
      </c>
      <c r="G8" s="32">
        <v>45276</v>
      </c>
      <c r="H8" s="32">
        <v>45277</v>
      </c>
    </row>
    <row r="9" spans="2:9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9" s="4" customFormat="1" ht="24" customHeight="1" x14ac:dyDescent="0.25">
      <c r="B10" s="31">
        <f t="array" ref="B10:H10">ДниИНедели+DATE(ГодКалендаря,12,1)-WEEKDAY(DATE(ГодКалендаря,12,1),(НачалоНедели="Понедельник")+1)+22</f>
        <v>45278</v>
      </c>
      <c r="C10" s="31">
        <v>45279</v>
      </c>
      <c r="D10" s="31">
        <v>45280</v>
      </c>
      <c r="E10" s="31">
        <v>45281</v>
      </c>
      <c r="F10" s="31">
        <v>45282</v>
      </c>
      <c r="G10" s="31">
        <v>45283</v>
      </c>
      <c r="H10" s="31">
        <v>45284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25">
      <c r="B12" s="32">
        <f t="array" ref="B12:H12">ДниИНедели+DATE(ГодКалендаря,12,1)-WEEKDAY(DATE(ГодКалендаря,12,1),(НачалоНедели="Понедельник")+1)+29</f>
        <v>45285</v>
      </c>
      <c r="C12" s="32">
        <v>45286</v>
      </c>
      <c r="D12" s="32">
        <v>45287</v>
      </c>
      <c r="E12" s="32">
        <v>45288</v>
      </c>
      <c r="F12" s="32">
        <v>45289</v>
      </c>
      <c r="G12" s="32">
        <v>45290</v>
      </c>
      <c r="H12" s="32">
        <v>45291</v>
      </c>
    </row>
    <row r="13" spans="2:9" s="10" customFormat="1" ht="56.1" customHeight="1" x14ac:dyDescent="0.25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25">
      <c r="B14" s="31">
        <f t="array" ref="B14:C14">ДниИНедели+DATE(ГодКалендаря,12,1)-WEEKDAY(DATE(ГодКалендаря,12,1),(НачалоНедели="Понедельник")+1)+36</f>
        <v>45292</v>
      </c>
      <c r="C14" s="31">
        <v>45293</v>
      </c>
      <c r="D14" s="44" t="s">
        <v>0</v>
      </c>
      <c r="E14" s="44"/>
      <c r="F14" s="44"/>
      <c r="G14" s="44"/>
      <c r="H14" s="45"/>
    </row>
    <row r="15" spans="2:9" s="10" customFormat="1" ht="56.1" customHeight="1" x14ac:dyDescent="0.25">
      <c r="B15" s="11"/>
      <c r="C15" s="11"/>
      <c r="D15" s="46"/>
      <c r="E15" s="46"/>
      <c r="F15" s="46"/>
      <c r="G15" s="46"/>
      <c r="H15" s="47"/>
    </row>
  </sheetData>
  <mergeCells count="3">
    <mergeCell ref="B2:D2"/>
    <mergeCell ref="D14:H14"/>
    <mergeCell ref="D15:H15"/>
  </mergeCells>
  <phoneticPr fontId="33"/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/>
    <dataValidation allowBlank="1" showInputMessage="1" showErrorMessage="1" prompt="Календарь на декабрь" sqref="A1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/>
    <dataValidation allowBlank="1" showInputMessage="1" prompt="Введите заметки на месяц в ячейке ниже." sqref="D14:H14"/>
    <dataValidation allowBlank="1" showInputMessage="1" prompt="Введите заметки на месяц в этой ячейке." sqref="D15:H15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B1:I15"/>
  <sheetViews>
    <sheetView showGridLines="0" topLeftCell="A3" zoomScaleNormal="100" workbookViewId="0">
      <selection activeCell="D15" sqref="D15:H15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43" t="str">
        <f>"Февраль "&amp;ГодКалендаря</f>
        <v>Февраль 2023</v>
      </c>
      <c r="C2" s="43"/>
      <c r="D2" s="43"/>
      <c r="E2" s="2"/>
      <c r="F2" s="2"/>
      <c r="G2" s="2"/>
      <c r="H2" s="3"/>
    </row>
    <row r="3" spans="2:9" s="8" customFormat="1" ht="24" customHeight="1" x14ac:dyDescent="0.25">
      <c r="B3" s="5" t="str">
        <f>НачалоНедели</f>
        <v>понедельник</v>
      </c>
      <c r="C3" s="6" t="str">
        <f t="shared" ref="C3:H3" si="0">TEXT(C4,"ДДДД")</f>
        <v>вторник</v>
      </c>
      <c r="D3" s="6" t="str">
        <f t="shared" si="0"/>
        <v>среда</v>
      </c>
      <c r="E3" s="6" t="str">
        <f t="shared" si="0"/>
        <v>четверг</v>
      </c>
      <c r="F3" s="6" t="str">
        <f t="shared" si="0"/>
        <v>пятница</v>
      </c>
      <c r="G3" s="6" t="str">
        <f t="shared" si="0"/>
        <v>суббота</v>
      </c>
      <c r="H3" s="7" t="str">
        <f t="shared" si="0"/>
        <v>воскресенье</v>
      </c>
    </row>
    <row r="4" spans="2:9" s="4" customFormat="1" ht="24" customHeight="1" x14ac:dyDescent="0.3">
      <c r="B4" s="29">
        <f t="array" ref="B4:H4">ДниИНедели+DATE(ГодКалендаря,2,1)-WEEKDAY(DATE(ГодКалендаря,2,1),(НачалоНедели="Понедельник")+1)+1</f>
        <v>44956</v>
      </c>
      <c r="C4" s="29">
        <v>44957</v>
      </c>
      <c r="D4" s="29">
        <v>44958</v>
      </c>
      <c r="E4" s="29">
        <v>44959</v>
      </c>
      <c r="F4" s="29">
        <v>44960</v>
      </c>
      <c r="G4" s="29">
        <v>44961</v>
      </c>
      <c r="H4" s="30">
        <v>44962</v>
      </c>
    </row>
    <row r="5" spans="2:9" s="10" customFormat="1" ht="56.1" customHeight="1" x14ac:dyDescent="0.25">
      <c r="B5" s="9"/>
      <c r="C5" s="9"/>
      <c r="D5" s="9"/>
      <c r="E5" s="9"/>
      <c r="F5" s="9"/>
      <c r="G5" s="9"/>
      <c r="H5" s="9"/>
    </row>
    <row r="6" spans="2:9" s="4" customFormat="1" ht="24" customHeight="1" x14ac:dyDescent="0.25">
      <c r="B6" s="31">
        <f t="array" ref="B6:H6">ДниИНедели+DATE(ГодКалендаря,2,1)-WEEKDAY(DATE(ГодКалендаря,2,1),(НачалоНедели="Понедельник")+1)+8</f>
        <v>44963</v>
      </c>
      <c r="C6" s="31">
        <v>44964</v>
      </c>
      <c r="D6" s="31">
        <v>44965</v>
      </c>
      <c r="E6" s="31">
        <v>44966</v>
      </c>
      <c r="F6" s="31">
        <v>44967</v>
      </c>
      <c r="G6" s="31">
        <v>44968</v>
      </c>
      <c r="H6" s="31">
        <v>44969</v>
      </c>
    </row>
    <row r="7" spans="2:9" s="10" customFormat="1" ht="56.1" customHeight="1" x14ac:dyDescent="0.25">
      <c r="B7" s="11" t="s">
        <v>6</v>
      </c>
      <c r="C7" s="11"/>
      <c r="D7" s="11"/>
      <c r="E7" s="11"/>
      <c r="F7" s="11"/>
      <c r="G7" s="11"/>
      <c r="H7" s="11"/>
    </row>
    <row r="8" spans="2:9" s="4" customFormat="1" ht="24" customHeight="1" x14ac:dyDescent="0.25">
      <c r="B8" s="32">
        <f t="array" ref="B8:H8">ДниИНедели+DATE(ГодКалендаря,2,1)-WEEKDAY(DATE(ГодКалендаря,2,1),(НачалоНедели="Понедельник")+1)+15</f>
        <v>44970</v>
      </c>
      <c r="C8" s="32">
        <v>44971</v>
      </c>
      <c r="D8" s="32">
        <v>44972</v>
      </c>
      <c r="E8" s="32">
        <v>44973</v>
      </c>
      <c r="F8" s="32">
        <v>44974</v>
      </c>
      <c r="G8" s="32">
        <v>44975</v>
      </c>
      <c r="H8" s="32">
        <v>44976</v>
      </c>
    </row>
    <row r="9" spans="2:9" s="10" customFormat="1" ht="56.1" customHeight="1" x14ac:dyDescent="0.25">
      <c r="B9" s="9"/>
      <c r="C9" s="9" t="s">
        <v>7</v>
      </c>
      <c r="D9" s="9"/>
      <c r="E9" s="9"/>
      <c r="F9" s="9"/>
      <c r="G9" s="9"/>
      <c r="H9" s="9"/>
    </row>
    <row r="10" spans="2:9" s="4" customFormat="1" ht="24" customHeight="1" x14ac:dyDescent="0.25">
      <c r="B10" s="31">
        <f t="array" ref="B10:H10">ДниИНедели+DATE(ГодКалендаря,2,1)-WEEKDAY(DATE(ГодКалендаря,2,1),(НачалоНедели="Понедельник")+1)+22</f>
        <v>44977</v>
      </c>
      <c r="C10" s="31">
        <v>44978</v>
      </c>
      <c r="D10" s="31">
        <v>44979</v>
      </c>
      <c r="E10" s="31">
        <v>44980</v>
      </c>
      <c r="F10" s="31">
        <v>44981</v>
      </c>
      <c r="G10" s="31">
        <v>44982</v>
      </c>
      <c r="H10" s="31">
        <v>44983</v>
      </c>
    </row>
    <row r="11" spans="2:9" s="10" customFormat="1" ht="56.1" customHeight="1" x14ac:dyDescent="0.25">
      <c r="B11" s="11"/>
      <c r="C11" s="11" t="s">
        <v>8</v>
      </c>
      <c r="D11" s="11"/>
      <c r="E11" s="11"/>
      <c r="F11" s="11"/>
      <c r="G11" s="11"/>
      <c r="H11" s="11"/>
    </row>
    <row r="12" spans="2:9" s="4" customFormat="1" ht="24" customHeight="1" x14ac:dyDescent="0.25">
      <c r="B12" s="32">
        <f t="array" ref="B12:H12">ДниИНедели+DATE(ГодКалендаря,2,1)-WEEKDAY(DATE(ГодКалендаря,2,1),(НачалоНедели="Понедельник")+1)+29</f>
        <v>44984</v>
      </c>
      <c r="C12" s="32">
        <v>44985</v>
      </c>
      <c r="D12" s="32">
        <v>44986</v>
      </c>
      <c r="E12" s="32">
        <v>44987</v>
      </c>
      <c r="F12" s="32">
        <v>44988</v>
      </c>
      <c r="G12" s="32">
        <v>44989</v>
      </c>
      <c r="H12" s="32">
        <v>44990</v>
      </c>
    </row>
    <row r="13" spans="2:9" s="10" customFormat="1" ht="56.1" customHeight="1" x14ac:dyDescent="0.25">
      <c r="B13" s="9"/>
      <c r="C13" s="9" t="s">
        <v>10</v>
      </c>
      <c r="D13" s="9"/>
      <c r="E13" s="9"/>
      <c r="F13" s="9"/>
      <c r="G13" s="9"/>
      <c r="H13" s="9"/>
    </row>
    <row r="14" spans="2:9" s="4" customFormat="1" ht="24" customHeight="1" x14ac:dyDescent="0.25">
      <c r="B14" s="31">
        <f t="array" ref="B14:C14">ДниИНедели+DATE(ГодКалендаря,2,1)-WEEKDAY(DATE(ГодКалендаря,2,1),(НачалоНедели="Понедельник")+1)+36</f>
        <v>44991</v>
      </c>
      <c r="C14" s="31">
        <v>44992</v>
      </c>
      <c r="D14" s="44" t="s">
        <v>0</v>
      </c>
      <c r="E14" s="44"/>
      <c r="F14" s="44"/>
      <c r="G14" s="44"/>
      <c r="H14" s="45"/>
    </row>
    <row r="15" spans="2:9" s="10" customFormat="1" ht="56.1" customHeight="1" x14ac:dyDescent="0.25">
      <c r="B15" s="11"/>
      <c r="C15" s="11"/>
      <c r="D15" s="46" t="s">
        <v>35</v>
      </c>
      <c r="E15" s="46"/>
      <c r="F15" s="46"/>
      <c r="G15" s="46"/>
      <c r="H15" s="47"/>
    </row>
  </sheetData>
  <mergeCells count="3">
    <mergeCell ref="B2:D2"/>
    <mergeCell ref="D14:H14"/>
    <mergeCell ref="D15:H15"/>
  </mergeCells>
  <phoneticPr fontId="33"/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/>
    <dataValidation allowBlank="1" showInputMessage="1" showErrorMessage="1" prompt="Календарь на февраль" sqref="A1"/>
    <dataValidation allowBlank="1" showInputMessage="1" prompt="Введите заметки на месяц в ячейке ниже." sqref="D14:H14"/>
    <dataValidation allowBlank="1" showInputMessage="1" prompt="Введите заметки на месяц в этой ячейке." sqref="D15:H15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  <pageSetUpPr fitToPage="1"/>
  </sheetPr>
  <dimension ref="B1:I15"/>
  <sheetViews>
    <sheetView showGridLines="0" topLeftCell="A3" zoomScaleNormal="100" workbookViewId="0">
      <selection activeCell="D15" sqref="D15:H15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49" t="str">
        <f>"Март "&amp;ГодКалендаря</f>
        <v>Март 2023</v>
      </c>
      <c r="C2" s="49"/>
      <c r="D2" s="49"/>
      <c r="E2" s="2"/>
      <c r="F2" s="2"/>
      <c r="G2" s="2"/>
      <c r="H2" s="3"/>
    </row>
    <row r="3" spans="2:9" s="8" customFormat="1" ht="24" customHeight="1" x14ac:dyDescent="0.25">
      <c r="B3" s="17" t="str">
        <f>НачалоНедели</f>
        <v>понедельник</v>
      </c>
      <c r="C3" s="18" t="str">
        <f t="shared" ref="C3:H3" si="0">TEXT(C4,"ДДДД")</f>
        <v>вторник</v>
      </c>
      <c r="D3" s="18" t="str">
        <f t="shared" si="0"/>
        <v>среда</v>
      </c>
      <c r="E3" s="18" t="str">
        <f t="shared" si="0"/>
        <v>четверг</v>
      </c>
      <c r="F3" s="18" t="str">
        <f t="shared" si="0"/>
        <v>пятница</v>
      </c>
      <c r="G3" s="18" t="str">
        <f t="shared" si="0"/>
        <v>суббота</v>
      </c>
      <c r="H3" s="19" t="str">
        <f t="shared" si="0"/>
        <v>воскресенье</v>
      </c>
    </row>
    <row r="4" spans="2:9" s="4" customFormat="1" ht="24" customHeight="1" x14ac:dyDescent="0.3">
      <c r="B4" s="39">
        <f t="array" ref="B4:H4">ДниИНедели+DATE(ГодКалендаря,3,1)-WEEKDAY(DATE(ГодКалендаря,3,1),(НачалоНедели="Понедельник")+1)+1</f>
        <v>44984</v>
      </c>
      <c r="C4" s="39">
        <v>44985</v>
      </c>
      <c r="D4" s="39">
        <v>44986</v>
      </c>
      <c r="E4" s="39">
        <v>44987</v>
      </c>
      <c r="F4" s="39">
        <v>44988</v>
      </c>
      <c r="G4" s="39">
        <v>44989</v>
      </c>
      <c r="H4" s="39">
        <v>44990</v>
      </c>
    </row>
    <row r="5" spans="2:9" s="10" customFormat="1" ht="56.1" customHeight="1" x14ac:dyDescent="0.25">
      <c r="B5" s="21"/>
      <c r="C5" s="21"/>
      <c r="D5" s="21"/>
      <c r="E5" s="42" t="s">
        <v>33</v>
      </c>
      <c r="F5" s="21"/>
      <c r="G5" s="21"/>
      <c r="H5" s="21"/>
    </row>
    <row r="6" spans="2:9" s="4" customFormat="1" ht="24" customHeight="1" x14ac:dyDescent="0.25">
      <c r="B6" s="40">
        <f t="array" ref="B6:H6">ДниИНедели+DATE(ГодКалендаря,3,1)-WEEKDAY(DATE(ГодКалендаря,3,1),(НачалоНедели="Понедельник")+1)+8</f>
        <v>44991</v>
      </c>
      <c r="C6" s="40">
        <v>44992</v>
      </c>
      <c r="D6" s="40">
        <v>44993</v>
      </c>
      <c r="E6" s="40">
        <v>44994</v>
      </c>
      <c r="F6" s="40">
        <v>44995</v>
      </c>
      <c r="G6" s="40">
        <v>44996</v>
      </c>
      <c r="H6" s="40">
        <v>44997</v>
      </c>
    </row>
    <row r="7" spans="2:9" s="10" customFormat="1" ht="56.1" customHeight="1" x14ac:dyDescent="0.25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25">
      <c r="B8" s="41">
        <f t="array" ref="B8:H8">ДниИНедели+DATE(ГодКалендаря,3,1)-WEEKDAY(DATE(ГодКалендаря,3,1),(НачалоНедели="Понедельник")+1)+15</f>
        <v>44998</v>
      </c>
      <c r="C8" s="41">
        <v>44999</v>
      </c>
      <c r="D8" s="41">
        <v>45000</v>
      </c>
      <c r="E8" s="41">
        <v>45001</v>
      </c>
      <c r="F8" s="41">
        <v>45002</v>
      </c>
      <c r="G8" s="41">
        <v>45003</v>
      </c>
      <c r="H8" s="41">
        <v>45004</v>
      </c>
    </row>
    <row r="9" spans="2:9" s="10" customFormat="1" ht="56.1" customHeight="1" x14ac:dyDescent="0.25">
      <c r="B9" s="21"/>
      <c r="C9" s="21" t="s">
        <v>24</v>
      </c>
      <c r="D9" s="21"/>
      <c r="E9" s="21"/>
      <c r="F9" s="21"/>
      <c r="G9" s="21"/>
      <c r="H9" s="21"/>
    </row>
    <row r="10" spans="2:9" s="4" customFormat="1" ht="24" customHeight="1" x14ac:dyDescent="0.25">
      <c r="B10" s="40">
        <f t="array" ref="B10:H10">ДниИНедели+DATE(ГодКалендаря,3,1)-WEEKDAY(DATE(ГодКалендаря,3,1),(НачалоНедели="Понедельник")+1)+22</f>
        <v>45005</v>
      </c>
      <c r="C10" s="40">
        <v>45006</v>
      </c>
      <c r="D10" s="40">
        <v>45007</v>
      </c>
      <c r="E10" s="40">
        <v>45008</v>
      </c>
      <c r="F10" s="40">
        <v>45009</v>
      </c>
      <c r="G10" s="40">
        <v>45010</v>
      </c>
      <c r="H10" s="40">
        <v>45011</v>
      </c>
    </row>
    <row r="11" spans="2:9" s="10" customFormat="1" ht="56.1" customHeight="1" x14ac:dyDescent="0.25">
      <c r="B11" s="20"/>
      <c r="C11" s="20" t="s">
        <v>12</v>
      </c>
      <c r="D11" s="20"/>
      <c r="E11" s="20"/>
      <c r="F11" s="20"/>
      <c r="G11" s="20"/>
      <c r="H11" s="20"/>
    </row>
    <row r="12" spans="2:9" s="4" customFormat="1" ht="24" customHeight="1" x14ac:dyDescent="0.25">
      <c r="B12" s="41">
        <f t="array" ref="B12:H12">ДниИНедели+DATE(ГодКалендаря,3,1)-WEEKDAY(DATE(ГодКалендаря,3,1),(НачалоНедели="Понедельник")+1)+29</f>
        <v>45012</v>
      </c>
      <c r="C12" s="41">
        <v>45013</v>
      </c>
      <c r="D12" s="41">
        <v>45014</v>
      </c>
      <c r="E12" s="41">
        <v>45015</v>
      </c>
      <c r="F12" s="41">
        <v>45016</v>
      </c>
      <c r="G12" s="41">
        <v>45017</v>
      </c>
      <c r="H12" s="41">
        <v>45018</v>
      </c>
    </row>
    <row r="13" spans="2:9" s="10" customFormat="1" ht="56.1" customHeight="1" x14ac:dyDescent="0.25">
      <c r="B13" s="21"/>
      <c r="C13" s="21" t="s">
        <v>23</v>
      </c>
      <c r="D13" s="21"/>
      <c r="E13" s="21"/>
      <c r="F13" s="21"/>
      <c r="G13" s="21"/>
      <c r="H13" s="21"/>
    </row>
    <row r="14" spans="2:9" s="4" customFormat="1" ht="24" customHeight="1" x14ac:dyDescent="0.25">
      <c r="B14" s="40">
        <f t="array" ref="B14:C14">ДниИНедели+DATE(ГодКалендаря,3,1)-WEEKDAY(DATE(ГодКалендаря,3,1),(НачалоНедели="Понедельник")+1)+36</f>
        <v>45019</v>
      </c>
      <c r="C14" s="40">
        <v>45020</v>
      </c>
      <c r="D14" s="50" t="s">
        <v>0</v>
      </c>
      <c r="E14" s="50"/>
      <c r="F14" s="50"/>
      <c r="G14" s="50"/>
      <c r="H14" s="51"/>
    </row>
    <row r="15" spans="2:9" s="10" customFormat="1" ht="56.1" customHeight="1" x14ac:dyDescent="0.25">
      <c r="B15" s="20"/>
      <c r="C15" s="20"/>
      <c r="D15" s="46" t="s">
        <v>35</v>
      </c>
      <c r="E15" s="46"/>
      <c r="F15" s="46"/>
      <c r="G15" s="46"/>
      <c r="H15" s="47"/>
    </row>
  </sheetData>
  <mergeCells count="3">
    <mergeCell ref="B2:D2"/>
    <mergeCell ref="D14:H14"/>
    <mergeCell ref="D15:H15"/>
  </mergeCells>
  <phoneticPr fontId="33"/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Календарь на март" sqref="A1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/>
    <dataValidation allowBlank="1" showInputMessage="1" showErrorMessage="1" prompt="Автоматически определяемый день недели" sqref="C3:H3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/>
    <dataValidation allowBlank="1" showInputMessage="1" prompt="Введите заметки на месяц в этой ячейке." sqref="D15:H15"/>
    <dataValidation allowBlank="1" showInputMessage="1" prompt="Введите заметки на месяц в ячейке ниже." sqref="D14:H14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  <pageSetUpPr fitToPage="1"/>
  </sheetPr>
  <dimension ref="B1:I15"/>
  <sheetViews>
    <sheetView showGridLines="0" topLeftCell="A5" workbookViewId="0">
      <selection activeCell="D15" sqref="D15:H15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49" t="str">
        <f>"Апрель "&amp;ГодКалендаря</f>
        <v>Апрель 2023</v>
      </c>
      <c r="C2" s="49"/>
      <c r="D2" s="49"/>
      <c r="E2" s="2"/>
      <c r="F2" s="2"/>
      <c r="G2" s="2"/>
      <c r="H2" s="3"/>
    </row>
    <row r="3" spans="2:9" s="8" customFormat="1" ht="24" customHeight="1" x14ac:dyDescent="0.25">
      <c r="B3" s="17" t="str">
        <f>НачалоНедели</f>
        <v>понедельник</v>
      </c>
      <c r="C3" s="18" t="str">
        <f t="shared" ref="C3:H3" si="0">TEXT(C4,"ДДДД")</f>
        <v>вторник</v>
      </c>
      <c r="D3" s="18" t="str">
        <f t="shared" si="0"/>
        <v>среда</v>
      </c>
      <c r="E3" s="18" t="str">
        <f t="shared" si="0"/>
        <v>четверг</v>
      </c>
      <c r="F3" s="18" t="str">
        <f t="shared" si="0"/>
        <v>пятница</v>
      </c>
      <c r="G3" s="18" t="str">
        <f t="shared" si="0"/>
        <v>суббота</v>
      </c>
      <c r="H3" s="19" t="str">
        <f t="shared" si="0"/>
        <v>воскресенье</v>
      </c>
    </row>
    <row r="4" spans="2:9" s="4" customFormat="1" ht="24" customHeight="1" x14ac:dyDescent="0.3">
      <c r="B4" s="39">
        <f t="array" ref="B4:H4">ДниИНедели+DATE(ГодКалендаря,4,1)-WEEKDAY(DATE(ГодКалендаря,4,1),(НачалоНедели="Понедельник")+1)+1</f>
        <v>45012</v>
      </c>
      <c r="C4" s="39">
        <v>45013</v>
      </c>
      <c r="D4" s="39">
        <v>45014</v>
      </c>
      <c r="E4" s="39">
        <v>45015</v>
      </c>
      <c r="F4" s="39">
        <v>45016</v>
      </c>
      <c r="G4" s="39">
        <v>45017</v>
      </c>
      <c r="H4" s="39">
        <v>45018</v>
      </c>
    </row>
    <row r="5" spans="2:9" s="10" customFormat="1" ht="56.1" customHeight="1" x14ac:dyDescent="0.25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25">
      <c r="B6" s="40">
        <f t="array" ref="B6:H6">ДниИНедели+DATE(ГодКалендаря,4,1)-WEEKDAY(DATE(ГодКалендаря,4,1),(НачалоНедели="Понедельник")+1)+8</f>
        <v>45019</v>
      </c>
      <c r="C6" s="40">
        <v>45020</v>
      </c>
      <c r="D6" s="40">
        <v>45021</v>
      </c>
      <c r="E6" s="40">
        <v>45022</v>
      </c>
      <c r="F6" s="40">
        <v>45023</v>
      </c>
      <c r="G6" s="40">
        <v>45024</v>
      </c>
      <c r="H6" s="40">
        <v>45025</v>
      </c>
    </row>
    <row r="7" spans="2:9" s="10" customFormat="1" ht="56.1" customHeight="1" x14ac:dyDescent="0.25">
      <c r="B7" s="20"/>
      <c r="C7" s="20" t="s">
        <v>13</v>
      </c>
      <c r="D7" s="20"/>
      <c r="E7" s="20"/>
      <c r="F7" s="20"/>
      <c r="G7" s="20"/>
      <c r="H7" s="20"/>
    </row>
    <row r="8" spans="2:9" s="4" customFormat="1" ht="24" customHeight="1" x14ac:dyDescent="0.25">
      <c r="B8" s="41">
        <f t="array" ref="B8:H8">ДниИНедели+DATE(ГодКалендаря,4,1)-WEEKDAY(DATE(ГодКалендаря,4,1),(НачалоНедели="Понедельник")+1)+15</f>
        <v>45026</v>
      </c>
      <c r="C8" s="41">
        <v>45027</v>
      </c>
      <c r="D8" s="41">
        <v>45028</v>
      </c>
      <c r="E8" s="41">
        <v>45029</v>
      </c>
      <c r="F8" s="41">
        <v>45030</v>
      </c>
      <c r="G8" s="41">
        <v>45031</v>
      </c>
      <c r="H8" s="41">
        <v>45032</v>
      </c>
    </row>
    <row r="9" spans="2:9" s="10" customFormat="1" ht="56.1" customHeight="1" x14ac:dyDescent="0.25">
      <c r="B9" s="21"/>
      <c r="C9" s="21" t="s">
        <v>14</v>
      </c>
      <c r="D9" s="21"/>
      <c r="E9" s="21"/>
      <c r="F9" s="21"/>
      <c r="G9" s="21"/>
      <c r="H9" s="21"/>
    </row>
    <row r="10" spans="2:9" s="4" customFormat="1" ht="24" customHeight="1" x14ac:dyDescent="0.25">
      <c r="B10" s="40">
        <f t="array" ref="B10:H10">ДниИНедели+DATE(ГодКалендаря,4,1)-WEEKDAY(DATE(ГодКалендаря,4,1),(НачалоНедели="Понедельник")+1)+22</f>
        <v>45033</v>
      </c>
      <c r="C10" s="40">
        <v>45034</v>
      </c>
      <c r="D10" s="40">
        <v>45035</v>
      </c>
      <c r="E10" s="40">
        <v>45036</v>
      </c>
      <c r="F10" s="40">
        <v>45037</v>
      </c>
      <c r="G10" s="40">
        <v>45038</v>
      </c>
      <c r="H10" s="40">
        <v>45039</v>
      </c>
    </row>
    <row r="11" spans="2:9" s="10" customFormat="1" ht="56.1" customHeight="1" x14ac:dyDescent="0.25">
      <c r="B11" s="20"/>
      <c r="C11" s="20" t="s">
        <v>15</v>
      </c>
      <c r="D11" s="20"/>
      <c r="E11" s="20"/>
      <c r="F11" s="20"/>
      <c r="G11" s="20"/>
      <c r="H11" s="20"/>
    </row>
    <row r="12" spans="2:9" s="4" customFormat="1" ht="24" customHeight="1" x14ac:dyDescent="0.25">
      <c r="B12" s="41">
        <f t="array" ref="B12:H12">ДниИНедели+DATE(ГодКалендаря,4,1)-WEEKDAY(DATE(ГодКалендаря,4,1),(НачалоНедели="Понедельник")+1)+29</f>
        <v>45040</v>
      </c>
      <c r="C12" s="41">
        <v>45041</v>
      </c>
      <c r="D12" s="41">
        <v>45042</v>
      </c>
      <c r="E12" s="41">
        <v>45043</v>
      </c>
      <c r="F12" s="41">
        <v>45044</v>
      </c>
      <c r="G12" s="41">
        <v>45045</v>
      </c>
      <c r="H12" s="41">
        <v>45046</v>
      </c>
    </row>
    <row r="13" spans="2:9" s="10" customFormat="1" ht="56.1" customHeight="1" x14ac:dyDescent="0.25">
      <c r="B13" s="21"/>
      <c r="C13" s="21" t="s">
        <v>16</v>
      </c>
      <c r="D13" s="21"/>
      <c r="E13" s="21"/>
      <c r="F13" s="21"/>
      <c r="G13" s="21"/>
      <c r="H13" s="21"/>
    </row>
    <row r="14" spans="2:9" s="4" customFormat="1" ht="24" customHeight="1" x14ac:dyDescent="0.25">
      <c r="B14" s="40">
        <f t="array" ref="B14:C14">ДниИНедели+DATE(ГодКалендаря,4,1)-WEEKDAY(DATE(ГодКалендаря,4,1),(НачалоНедели="Понедельник")+1)+36</f>
        <v>45047</v>
      </c>
      <c r="C14" s="40">
        <v>45048</v>
      </c>
      <c r="D14" s="50" t="s">
        <v>0</v>
      </c>
      <c r="E14" s="50"/>
      <c r="F14" s="50"/>
      <c r="G14" s="50"/>
      <c r="H14" s="51"/>
    </row>
    <row r="15" spans="2:9" s="10" customFormat="1" ht="56.1" customHeight="1" x14ac:dyDescent="0.25">
      <c r="B15" s="20"/>
      <c r="C15" s="20"/>
      <c r="D15" s="46" t="s">
        <v>35</v>
      </c>
      <c r="E15" s="46"/>
      <c r="F15" s="46"/>
      <c r="G15" s="46"/>
      <c r="H15" s="47"/>
    </row>
  </sheetData>
  <mergeCells count="3">
    <mergeCell ref="B2:D2"/>
    <mergeCell ref="D14:H14"/>
    <mergeCell ref="D15:H15"/>
  </mergeCells>
  <phoneticPr fontId="33"/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/>
    <dataValidation allowBlank="1" showInputMessage="1" showErrorMessage="1" prompt="Календарь на апрель" sqref="A1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/>
    <dataValidation allowBlank="1" showInputMessage="1" prompt="Введите заметки на месяц в ячейке ниже." sqref="D14:H14"/>
    <dataValidation allowBlank="1" showInputMessage="1" prompt="Введите заметки на месяц в этой ячейке." sqref="D15:H15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  <pageSetUpPr fitToPage="1"/>
  </sheetPr>
  <dimension ref="B1:I15"/>
  <sheetViews>
    <sheetView showGridLines="0" topLeftCell="A4" workbookViewId="0">
      <selection activeCell="D15" sqref="D15:H15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49" t="str">
        <f>"Май "&amp;ГодКалендаря</f>
        <v>Май 2023</v>
      </c>
      <c r="C2" s="49"/>
      <c r="D2" s="49"/>
      <c r="E2" s="2"/>
      <c r="F2" s="2"/>
      <c r="G2" s="2"/>
      <c r="H2" s="3"/>
    </row>
    <row r="3" spans="2:9" s="8" customFormat="1" ht="24" customHeight="1" x14ac:dyDescent="0.25">
      <c r="B3" s="17" t="str">
        <f>НачалоНедели</f>
        <v>понедельник</v>
      </c>
      <c r="C3" s="18" t="str">
        <f t="shared" ref="C3:H3" si="0">TEXT(C4,"ДДДД")</f>
        <v>вторник</v>
      </c>
      <c r="D3" s="18" t="str">
        <f t="shared" si="0"/>
        <v>среда</v>
      </c>
      <c r="E3" s="18" t="str">
        <f t="shared" si="0"/>
        <v>четверг</v>
      </c>
      <c r="F3" s="18" t="str">
        <f t="shared" si="0"/>
        <v>пятница</v>
      </c>
      <c r="G3" s="18" t="str">
        <f t="shared" si="0"/>
        <v>суббота</v>
      </c>
      <c r="H3" s="19" t="str">
        <f t="shared" si="0"/>
        <v>воскресенье</v>
      </c>
    </row>
    <row r="4" spans="2:9" s="4" customFormat="1" ht="24" customHeight="1" x14ac:dyDescent="0.3">
      <c r="B4" s="39">
        <f t="array" ref="B4:H4">ДниИНедели+DATE(ГодКалендаря,5,1)-WEEKDAY(DATE(ГодКалендаря,5,1),(НачалоНедели="Понедельник")+1)+1</f>
        <v>45047</v>
      </c>
      <c r="C4" s="39">
        <v>45048</v>
      </c>
      <c r="D4" s="39">
        <v>45049</v>
      </c>
      <c r="E4" s="39">
        <v>45050</v>
      </c>
      <c r="F4" s="39">
        <v>45051</v>
      </c>
      <c r="G4" s="39">
        <v>45052</v>
      </c>
      <c r="H4" s="39">
        <v>45053</v>
      </c>
    </row>
    <row r="5" spans="2:9" s="10" customFormat="1" ht="56.1" customHeight="1" x14ac:dyDescent="0.25">
      <c r="B5" s="21"/>
      <c r="D5" s="21"/>
      <c r="E5" s="21"/>
      <c r="F5" s="21"/>
      <c r="G5" s="21"/>
      <c r="H5" s="21"/>
    </row>
    <row r="6" spans="2:9" s="4" customFormat="1" ht="24" customHeight="1" x14ac:dyDescent="0.25">
      <c r="B6" s="40">
        <f t="array" ref="B6:H6">ДниИНедели+DATE(ГодКалендаря,5,1)-WEEKDAY(DATE(ГодКалендаря,5,1),(НачалоНедели="Понедельник")+1)+8</f>
        <v>45054</v>
      </c>
      <c r="C6" s="40">
        <v>45055</v>
      </c>
      <c r="D6" s="40">
        <v>45056</v>
      </c>
      <c r="E6" s="40">
        <v>45057</v>
      </c>
      <c r="F6" s="40">
        <v>45058</v>
      </c>
      <c r="G6" s="40">
        <v>45059</v>
      </c>
      <c r="H6" s="40">
        <v>45060</v>
      </c>
    </row>
    <row r="7" spans="2:9" s="10" customFormat="1" ht="56.1" customHeight="1" x14ac:dyDescent="0.25">
      <c r="B7" s="20"/>
      <c r="D7" s="20"/>
      <c r="E7" s="20"/>
      <c r="F7" s="20"/>
      <c r="G7" s="20"/>
      <c r="H7" s="20"/>
    </row>
    <row r="8" spans="2:9" s="4" customFormat="1" ht="24" customHeight="1" x14ac:dyDescent="0.25">
      <c r="B8" s="41">
        <f t="array" ref="B8:H8">ДниИНедели+DATE(ГодКалендаря,5,1)-WEEKDAY(DATE(ГодКалендаря,5,1),(НачалоНедели="Понедельник")+1)+15</f>
        <v>45061</v>
      </c>
      <c r="C8" s="41">
        <v>45062</v>
      </c>
      <c r="D8" s="41">
        <v>45063</v>
      </c>
      <c r="E8" s="41">
        <v>45064</v>
      </c>
      <c r="F8" s="41">
        <v>45065</v>
      </c>
      <c r="G8" s="41">
        <v>45066</v>
      </c>
      <c r="H8" s="41">
        <v>45067</v>
      </c>
    </row>
    <row r="9" spans="2:9" s="10" customFormat="1" ht="56.1" customHeight="1" x14ac:dyDescent="0.25">
      <c r="B9" s="21"/>
      <c r="C9" s="21" t="s">
        <v>17</v>
      </c>
      <c r="D9" s="21"/>
      <c r="E9" s="21"/>
      <c r="F9" s="21"/>
      <c r="G9" s="21"/>
      <c r="H9" s="21"/>
    </row>
    <row r="10" spans="2:9" s="4" customFormat="1" ht="24" customHeight="1" x14ac:dyDescent="0.25">
      <c r="B10" s="40">
        <f t="array" ref="B10:H10">ДниИНедели+DATE(ГодКалендаря,5,1)-WEEKDAY(DATE(ГодКалендаря,5,1),(НачалоНедели="Понедельник")+1)+22</f>
        <v>45068</v>
      </c>
      <c r="C10" s="40">
        <v>45069</v>
      </c>
      <c r="D10" s="40">
        <v>45070</v>
      </c>
      <c r="E10" s="40">
        <v>45071</v>
      </c>
      <c r="F10" s="40">
        <v>45072</v>
      </c>
      <c r="G10" s="40">
        <v>45073</v>
      </c>
      <c r="H10" s="40">
        <v>45074</v>
      </c>
    </row>
    <row r="11" spans="2:9" s="10" customFormat="1" ht="56.1" customHeight="1" x14ac:dyDescent="0.25">
      <c r="B11" s="20"/>
      <c r="C11" s="20" t="s">
        <v>18</v>
      </c>
      <c r="D11" s="20"/>
      <c r="E11" s="20"/>
      <c r="F11" s="20"/>
      <c r="G11" s="20"/>
      <c r="H11" s="20"/>
    </row>
    <row r="12" spans="2:9" s="4" customFormat="1" ht="24" customHeight="1" x14ac:dyDescent="0.25">
      <c r="B12" s="41">
        <f t="array" ref="B12:H12">ДниИНедели+DATE(ГодКалендаря,5,1)-WEEKDAY(DATE(ГодКалендаря,5,1),(НачалоНедели="Понедельник")+1)+29</f>
        <v>45075</v>
      </c>
      <c r="C12" s="41">
        <v>45076</v>
      </c>
      <c r="D12" s="41">
        <v>45077</v>
      </c>
      <c r="E12" s="41">
        <v>45078</v>
      </c>
      <c r="F12" s="41">
        <v>45079</v>
      </c>
      <c r="G12" s="41">
        <v>45080</v>
      </c>
      <c r="H12" s="41">
        <v>45081</v>
      </c>
    </row>
    <row r="13" spans="2:9" s="10" customFormat="1" ht="56.1" customHeight="1" x14ac:dyDescent="0.25">
      <c r="B13" s="21"/>
      <c r="C13" s="21" t="s">
        <v>19</v>
      </c>
      <c r="D13" s="21"/>
      <c r="E13" s="21"/>
      <c r="F13" s="21"/>
      <c r="G13" s="21"/>
      <c r="H13" s="21"/>
    </row>
    <row r="14" spans="2:9" s="4" customFormat="1" ht="24" customHeight="1" x14ac:dyDescent="0.25">
      <c r="B14" s="40">
        <f t="array" ref="B14:C14">ДниИНедели+DATE(ГодКалендаря,5,1)-WEEKDAY(DATE(ГодКалендаря,5,1),(НачалоНедели="Понедельник")+1)+36</f>
        <v>45082</v>
      </c>
      <c r="C14" s="40">
        <v>45083</v>
      </c>
      <c r="D14" s="50" t="s">
        <v>0</v>
      </c>
      <c r="E14" s="50"/>
      <c r="F14" s="50"/>
      <c r="G14" s="50"/>
      <c r="H14" s="51"/>
    </row>
    <row r="15" spans="2:9" s="10" customFormat="1" ht="56.1" customHeight="1" x14ac:dyDescent="0.25">
      <c r="B15" s="20"/>
      <c r="C15" s="20"/>
      <c r="D15" s="46" t="s">
        <v>35</v>
      </c>
      <c r="E15" s="46"/>
      <c r="F15" s="46"/>
      <c r="G15" s="46"/>
      <c r="H15" s="47"/>
    </row>
  </sheetData>
  <mergeCells count="3">
    <mergeCell ref="B2:D2"/>
    <mergeCell ref="D14:H14"/>
    <mergeCell ref="D15:H15"/>
  </mergeCells>
  <phoneticPr fontId="33"/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/>
    <dataValidation allowBlank="1" showInputMessage="1" showErrorMessage="1" prompt="Календарь на май" sqref="A1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/>
    <dataValidation allowBlank="1" showInputMessage="1" prompt="Введите заметки на месяц в этой ячейке." sqref="D15:H15"/>
    <dataValidation allowBlank="1" showInputMessage="1" prompt="Введите заметки на месяц в ячейке ниже." sqref="D14:H14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  <pageSetUpPr fitToPage="1"/>
  </sheetPr>
  <dimension ref="B1:I15"/>
  <sheetViews>
    <sheetView showGridLines="0" topLeftCell="A4" zoomScaleNormal="100" workbookViewId="0">
      <selection activeCell="D15" sqref="D15:H15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52" t="str">
        <f>"Июнь "&amp;ГодКалендаря</f>
        <v>Июнь 2023</v>
      </c>
      <c r="C2" s="52"/>
      <c r="D2" s="52"/>
      <c r="E2" s="2"/>
      <c r="F2" s="2"/>
      <c r="G2" s="2"/>
      <c r="H2" s="3"/>
    </row>
    <row r="3" spans="2:9" s="8" customFormat="1" ht="24" customHeight="1" x14ac:dyDescent="0.25">
      <c r="B3" s="22" t="str">
        <f>НачалоНедели</f>
        <v>понедельник</v>
      </c>
      <c r="C3" s="23" t="str">
        <f t="shared" ref="C3:H3" si="0">TEXT(C4,"ДДДД")</f>
        <v>вторник</v>
      </c>
      <c r="D3" s="23" t="str">
        <f t="shared" si="0"/>
        <v>среда</v>
      </c>
      <c r="E3" s="23" t="str">
        <f t="shared" si="0"/>
        <v>четверг</v>
      </c>
      <c r="F3" s="23" t="str">
        <f t="shared" si="0"/>
        <v>пятница</v>
      </c>
      <c r="G3" s="23" t="str">
        <f t="shared" si="0"/>
        <v>суббота</v>
      </c>
      <c r="H3" s="24" t="str">
        <f t="shared" si="0"/>
        <v>воскресенье</v>
      </c>
    </row>
    <row r="4" spans="2:9" s="4" customFormat="1" ht="24" customHeight="1" x14ac:dyDescent="0.3">
      <c r="B4" s="36">
        <f t="array" ref="B4:H4">ДниИНедели+DATE(ГодКалендаря,6,1)-WEEKDAY(DATE(ГодКалендаря,6,1),(НачалоНедели="Понедельник")+1)+1</f>
        <v>45075</v>
      </c>
      <c r="C4" s="36">
        <v>45076</v>
      </c>
      <c r="D4" s="36">
        <v>45077</v>
      </c>
      <c r="E4" s="36">
        <v>45078</v>
      </c>
      <c r="F4" s="36">
        <v>45079</v>
      </c>
      <c r="G4" s="36">
        <v>45080</v>
      </c>
      <c r="H4" s="36">
        <v>45081</v>
      </c>
    </row>
    <row r="5" spans="2:9" s="10" customFormat="1" ht="56.1" customHeight="1" x14ac:dyDescent="0.25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25">
      <c r="B6" s="37">
        <f t="array" ref="B6:H6">ДниИНедели+DATE(ГодКалендаря,6,1)-WEEKDAY(DATE(ГодКалендаря,6,1),(НачалоНедели="Понедельник")+1)+8</f>
        <v>45082</v>
      </c>
      <c r="C6" s="37">
        <v>45083</v>
      </c>
      <c r="D6" s="37">
        <v>45084</v>
      </c>
      <c r="E6" s="37">
        <v>45085</v>
      </c>
      <c r="F6" s="37">
        <v>45086</v>
      </c>
      <c r="G6" s="37">
        <v>45087</v>
      </c>
      <c r="H6" s="37">
        <v>45088</v>
      </c>
    </row>
    <row r="7" spans="2:9" s="10" customFormat="1" ht="56.1" customHeight="1" x14ac:dyDescent="0.25">
      <c r="B7" s="25"/>
      <c r="C7" s="25" t="s">
        <v>20</v>
      </c>
      <c r="D7" s="25"/>
      <c r="E7" s="25"/>
      <c r="F7" s="25"/>
      <c r="G7" s="25"/>
      <c r="H7" s="25"/>
    </row>
    <row r="8" spans="2:9" s="4" customFormat="1" ht="24" customHeight="1" x14ac:dyDescent="0.25">
      <c r="B8" s="38">
        <f t="array" ref="B8:H8">ДниИНедели+DATE(ГодКалендаря,6,1)-WEEKDAY(DATE(ГодКалендаря,6,1),(НачалоНедели="Понедельник")+1)+15</f>
        <v>45089</v>
      </c>
      <c r="C8" s="38">
        <v>45090</v>
      </c>
      <c r="D8" s="38">
        <v>45091</v>
      </c>
      <c r="E8" s="38">
        <v>45092</v>
      </c>
      <c r="F8" s="38">
        <v>45093</v>
      </c>
      <c r="G8" s="38">
        <v>45094</v>
      </c>
      <c r="H8" s="38">
        <v>45095</v>
      </c>
    </row>
    <row r="9" spans="2:9" s="10" customFormat="1" ht="56.1" customHeight="1" x14ac:dyDescent="0.25">
      <c r="B9" s="26"/>
      <c r="C9" s="26" t="s">
        <v>21</v>
      </c>
      <c r="D9" s="26"/>
      <c r="E9" s="26"/>
      <c r="F9" s="26"/>
      <c r="G9" s="26"/>
      <c r="H9" s="26"/>
    </row>
    <row r="10" spans="2:9" s="4" customFormat="1" ht="24" customHeight="1" x14ac:dyDescent="0.25">
      <c r="B10" s="37">
        <f t="array" ref="B10:H10">ДниИНедели+DATE(ГодКалендаря,6,1)-WEEKDAY(DATE(ГодКалендаря,6,1),(НачалоНедели="Понедельник")+1)+22</f>
        <v>45096</v>
      </c>
      <c r="C10" s="37">
        <v>45097</v>
      </c>
      <c r="D10" s="37">
        <v>45098</v>
      </c>
      <c r="E10" s="37">
        <v>45099</v>
      </c>
      <c r="F10" s="37">
        <v>45100</v>
      </c>
      <c r="G10" s="37">
        <v>45101</v>
      </c>
      <c r="H10" s="37">
        <v>45102</v>
      </c>
    </row>
    <row r="11" spans="2:9" s="10" customFormat="1" ht="56.1" customHeight="1" x14ac:dyDescent="0.25">
      <c r="B11" s="25"/>
      <c r="C11" s="25" t="s">
        <v>22</v>
      </c>
      <c r="D11" s="25"/>
      <c r="E11" s="25"/>
      <c r="F11" s="25"/>
      <c r="G11" s="25"/>
      <c r="H11" s="25"/>
    </row>
    <row r="12" spans="2:9" s="4" customFormat="1" ht="24" customHeight="1" x14ac:dyDescent="0.25">
      <c r="B12" s="38">
        <f t="array" ref="B12:H12">ДниИНедели+DATE(ГодКалендаря,6,1)-WEEKDAY(DATE(ГодКалендаря,6,1),(НачалоНедели="Понедельник")+1)+29</f>
        <v>45103</v>
      </c>
      <c r="C12" s="38">
        <v>45104</v>
      </c>
      <c r="D12" s="38">
        <v>45105</v>
      </c>
      <c r="E12" s="38">
        <v>45106</v>
      </c>
      <c r="F12" s="38">
        <v>45107</v>
      </c>
      <c r="G12" s="38">
        <v>45108</v>
      </c>
      <c r="H12" s="38">
        <v>45109</v>
      </c>
    </row>
    <row r="13" spans="2:9" s="10" customFormat="1" ht="56.1" customHeight="1" x14ac:dyDescent="0.25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25">
      <c r="B14" s="37">
        <f t="array" ref="B14:C14">ДниИНедели+DATE(ГодКалендаря,6,1)-WEEKDAY(DATE(ГодКалендаря,6,1),(НачалоНедели="Понедельник")+1)+36</f>
        <v>45110</v>
      </c>
      <c r="C14" s="37">
        <v>45111</v>
      </c>
      <c r="D14" s="53" t="s">
        <v>0</v>
      </c>
      <c r="E14" s="53"/>
      <c r="F14" s="53"/>
      <c r="G14" s="53"/>
      <c r="H14" s="54"/>
    </row>
    <row r="15" spans="2:9" s="10" customFormat="1" ht="56.1" customHeight="1" x14ac:dyDescent="0.25">
      <c r="B15" s="25"/>
      <c r="C15" s="25"/>
      <c r="D15" s="46" t="s">
        <v>35</v>
      </c>
      <c r="E15" s="46"/>
      <c r="F15" s="46"/>
      <c r="G15" s="46"/>
      <c r="H15" s="47"/>
    </row>
  </sheetData>
  <mergeCells count="3">
    <mergeCell ref="B2:D2"/>
    <mergeCell ref="D14:H14"/>
    <mergeCell ref="D15:H15"/>
  </mergeCells>
  <phoneticPr fontId="33"/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/>
    <dataValidation allowBlank="1" showInputMessage="1" showErrorMessage="1" prompt="Календарь на июнь" sqref="A1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/>
    <dataValidation allowBlank="1" showInputMessage="1" prompt="Введите заметки на месяц в ячейке ниже." sqref="D14:H14"/>
    <dataValidation allowBlank="1" showInputMessage="1" prompt="Введите заметки на месяц в этой ячейке." sqref="D15:H15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59999389629810485"/>
    <pageSetUpPr fitToPage="1"/>
  </sheetPr>
  <dimension ref="B1:I15"/>
  <sheetViews>
    <sheetView showGridLines="0" topLeftCell="A2" zoomScaleNormal="100" workbookViewId="0"/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52" t="str">
        <f>"Июль "&amp;ГодКалендаря</f>
        <v>Июль 2023</v>
      </c>
      <c r="C2" s="52"/>
      <c r="D2" s="52"/>
      <c r="E2" s="2"/>
      <c r="F2" s="2"/>
      <c r="G2" s="2"/>
      <c r="H2" s="3"/>
    </row>
    <row r="3" spans="2:9" s="8" customFormat="1" ht="24" customHeight="1" x14ac:dyDescent="0.25">
      <c r="B3" s="22" t="str">
        <f>НачалоНедели</f>
        <v>понедельник</v>
      </c>
      <c r="C3" s="23" t="str">
        <f t="shared" ref="C3:H3" si="0">TEXT(C4,"ДДДД")</f>
        <v>вторник</v>
      </c>
      <c r="D3" s="23" t="str">
        <f t="shared" si="0"/>
        <v>среда</v>
      </c>
      <c r="E3" s="23" t="str">
        <f t="shared" si="0"/>
        <v>четверг</v>
      </c>
      <c r="F3" s="23" t="str">
        <f t="shared" si="0"/>
        <v>пятница</v>
      </c>
      <c r="G3" s="23" t="str">
        <f t="shared" si="0"/>
        <v>суббота</v>
      </c>
      <c r="H3" s="24" t="str">
        <f t="shared" si="0"/>
        <v>воскресенье</v>
      </c>
    </row>
    <row r="4" spans="2:9" s="4" customFormat="1" ht="24" customHeight="1" x14ac:dyDescent="0.3">
      <c r="B4" s="36">
        <f t="array" ref="B4:H4">ДниИНедели+DATE(ГодКалендаря,7,1)-WEEKDAY(DATE(ГодКалендаря,7,1),(НачалоНедели="Понедельник")+1)+1</f>
        <v>45103</v>
      </c>
      <c r="C4" s="36">
        <v>45104</v>
      </c>
      <c r="D4" s="36">
        <v>45105</v>
      </c>
      <c r="E4" s="36">
        <v>45106</v>
      </c>
      <c r="F4" s="36">
        <v>45107</v>
      </c>
      <c r="G4" s="36">
        <v>45108</v>
      </c>
      <c r="H4" s="36">
        <v>45109</v>
      </c>
    </row>
    <row r="5" spans="2:9" s="10" customFormat="1" ht="56.1" customHeight="1" x14ac:dyDescent="0.25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25">
      <c r="B6" s="37">
        <f t="array" ref="B6:H6">ДниИНедели+DATE(ГодКалендаря,7,1)-WEEKDAY(DATE(ГодКалендаря,7,1),(НачалоНедели="Понедельник")+1)+8</f>
        <v>45110</v>
      </c>
      <c r="C6" s="37">
        <v>45111</v>
      </c>
      <c r="D6" s="37">
        <v>45112</v>
      </c>
      <c r="E6" s="37">
        <v>45113</v>
      </c>
      <c r="F6" s="37">
        <v>45114</v>
      </c>
      <c r="G6" s="37">
        <v>45115</v>
      </c>
      <c r="H6" s="37">
        <v>45116</v>
      </c>
    </row>
    <row r="7" spans="2:9" s="10" customFormat="1" ht="56.1" customHeight="1" x14ac:dyDescent="0.25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25">
      <c r="B8" s="38">
        <f t="array" ref="B8:H8">ДниИНедели+DATE(ГодКалендаря,7,1)-WEEKDAY(DATE(ГодКалендаря,7,1),(НачалоНедели="Понедельник")+1)+15</f>
        <v>45117</v>
      </c>
      <c r="C8" s="38">
        <v>45118</v>
      </c>
      <c r="D8" s="38">
        <v>45119</v>
      </c>
      <c r="E8" s="38">
        <v>45120</v>
      </c>
      <c r="F8" s="38">
        <v>45121</v>
      </c>
      <c r="G8" s="38">
        <v>45122</v>
      </c>
      <c r="H8" s="38">
        <v>45123</v>
      </c>
    </row>
    <row r="9" spans="2:9" s="10" customFormat="1" ht="56.1" customHeight="1" x14ac:dyDescent="0.25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25">
      <c r="B10" s="37">
        <f t="array" ref="B10:H10">ДниИНедели+DATE(ГодКалендаря,7,1)-WEEKDAY(DATE(ГодКалендаря,7,1),(НачалоНедели="Понедельник")+1)+22</f>
        <v>45124</v>
      </c>
      <c r="C10" s="37">
        <v>45125</v>
      </c>
      <c r="D10" s="37">
        <v>45126</v>
      </c>
      <c r="E10" s="37">
        <v>45127</v>
      </c>
      <c r="F10" s="37">
        <v>45128</v>
      </c>
      <c r="G10" s="37">
        <v>45129</v>
      </c>
      <c r="H10" s="37">
        <v>45130</v>
      </c>
    </row>
    <row r="11" spans="2:9" s="10" customFormat="1" ht="56.1" customHeight="1" x14ac:dyDescent="0.25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25">
      <c r="B12" s="38">
        <f t="array" ref="B12:H12">ДниИНедели+DATE(ГодКалендаря,7,1)-WEEKDAY(DATE(ГодКалендаря,7,1),(НачалоНедели="Понедельник")+1)+29</f>
        <v>45131</v>
      </c>
      <c r="C12" s="38">
        <v>45132</v>
      </c>
      <c r="D12" s="38">
        <v>45133</v>
      </c>
      <c r="E12" s="38">
        <v>45134</v>
      </c>
      <c r="F12" s="38">
        <v>45135</v>
      </c>
      <c r="G12" s="38">
        <v>45136</v>
      </c>
      <c r="H12" s="38">
        <v>45137</v>
      </c>
    </row>
    <row r="13" spans="2:9" s="10" customFormat="1" ht="56.1" customHeight="1" x14ac:dyDescent="0.25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25">
      <c r="B14" s="37">
        <f t="array" ref="B14:C14">ДниИНедели+DATE(ГодКалендаря,7,1)-WEEKDAY(DATE(ГодКалендаря,7,1),(НачалоНедели="Понедельник")+1)+36</f>
        <v>45138</v>
      </c>
      <c r="C14" s="37">
        <v>45139</v>
      </c>
      <c r="D14" s="53" t="s">
        <v>0</v>
      </c>
      <c r="E14" s="53"/>
      <c r="F14" s="53"/>
      <c r="G14" s="53"/>
      <c r="H14" s="54"/>
    </row>
    <row r="15" spans="2:9" s="10" customFormat="1" ht="56.1" customHeight="1" x14ac:dyDescent="0.25">
      <c r="B15" s="25"/>
      <c r="C15" s="25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phoneticPr fontId="33"/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/>
    <dataValidation allowBlank="1" showInputMessage="1" showErrorMessage="1" prompt="Календарь на июль" sqref="A1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/>
    <dataValidation allowBlank="1" showInputMessage="1" prompt="Введите заметки на месяц в этой ячейке." sqref="D15:H15"/>
    <dataValidation allowBlank="1" showInputMessage="1" prompt="Введите заметки на месяц в ячейке ниже." sqref="D14:H14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52" t="str">
        <f>"Август "&amp;ГодКалендаря</f>
        <v>Август 2023</v>
      </c>
      <c r="C2" s="52"/>
      <c r="D2" s="52"/>
      <c r="E2" s="2"/>
      <c r="F2" s="2"/>
      <c r="G2" s="2"/>
      <c r="H2" s="3"/>
    </row>
    <row r="3" spans="2:9" s="8" customFormat="1" ht="24" customHeight="1" x14ac:dyDescent="0.25">
      <c r="B3" s="22" t="str">
        <f>НачалоНедели</f>
        <v>понедельник</v>
      </c>
      <c r="C3" s="23" t="str">
        <f t="shared" ref="C3:H3" si="0">TEXT(C4,"ДДДД")</f>
        <v>вторник</v>
      </c>
      <c r="D3" s="23" t="str">
        <f t="shared" si="0"/>
        <v>среда</v>
      </c>
      <c r="E3" s="23" t="str">
        <f t="shared" si="0"/>
        <v>четверг</v>
      </c>
      <c r="F3" s="23" t="str">
        <f t="shared" si="0"/>
        <v>пятница</v>
      </c>
      <c r="G3" s="23" t="str">
        <f t="shared" si="0"/>
        <v>суббота</v>
      </c>
      <c r="H3" s="24" t="str">
        <f t="shared" si="0"/>
        <v>воскресенье</v>
      </c>
    </row>
    <row r="4" spans="2:9" s="4" customFormat="1" ht="24" customHeight="1" x14ac:dyDescent="0.3">
      <c r="B4" s="36">
        <f t="array" ref="B4:H4">ДниИНедели+DATE(ГодКалендаря,8,1)-WEEKDAY(DATE(ГодКалендаря,8,1),(НачалоНедели="Понедельник")+1)+1</f>
        <v>45138</v>
      </c>
      <c r="C4" s="36">
        <v>45139</v>
      </c>
      <c r="D4" s="36">
        <v>45140</v>
      </c>
      <c r="E4" s="36">
        <v>45141</v>
      </c>
      <c r="F4" s="36">
        <v>45142</v>
      </c>
      <c r="G4" s="36">
        <v>45143</v>
      </c>
      <c r="H4" s="36">
        <v>45144</v>
      </c>
    </row>
    <row r="5" spans="2:9" s="10" customFormat="1" ht="56.1" customHeight="1" x14ac:dyDescent="0.25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25">
      <c r="B6" s="37">
        <f t="array" ref="B6:H6">ДниИНедели+DATE(ГодКалендаря,8,1)-WEEKDAY(DATE(ГодКалендаря,8,1),(НачалоНедели="Понедельник")+1)+8</f>
        <v>45145</v>
      </c>
      <c r="C6" s="37">
        <v>45146</v>
      </c>
      <c r="D6" s="37">
        <v>45147</v>
      </c>
      <c r="E6" s="37">
        <v>45148</v>
      </c>
      <c r="F6" s="37">
        <v>45149</v>
      </c>
      <c r="G6" s="37">
        <v>45150</v>
      </c>
      <c r="H6" s="37">
        <v>45151</v>
      </c>
    </row>
    <row r="7" spans="2:9" s="10" customFormat="1" ht="56.1" customHeight="1" x14ac:dyDescent="0.25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25">
      <c r="B8" s="38">
        <f t="array" ref="B8:H8">ДниИНедели+DATE(ГодКалендаря,8,1)-WEEKDAY(DATE(ГодКалендаря,8,1),(НачалоНедели="Понедельник")+1)+15</f>
        <v>45152</v>
      </c>
      <c r="C8" s="38">
        <v>45153</v>
      </c>
      <c r="D8" s="38">
        <v>45154</v>
      </c>
      <c r="E8" s="38">
        <v>45155</v>
      </c>
      <c r="F8" s="38">
        <v>45156</v>
      </c>
      <c r="G8" s="38">
        <v>45157</v>
      </c>
      <c r="H8" s="38">
        <v>45158</v>
      </c>
    </row>
    <row r="9" spans="2:9" s="10" customFormat="1" ht="56.1" customHeight="1" x14ac:dyDescent="0.25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25">
      <c r="B10" s="37">
        <f t="array" ref="B10:H10">ДниИНедели+DATE(ГодКалендаря,8,1)-WEEKDAY(DATE(ГодКалендаря,8,1),(НачалоНедели="Понедельник")+1)+22</f>
        <v>45159</v>
      </c>
      <c r="C10" s="37">
        <v>45160</v>
      </c>
      <c r="D10" s="37">
        <v>45161</v>
      </c>
      <c r="E10" s="37">
        <v>45162</v>
      </c>
      <c r="F10" s="37">
        <v>45163</v>
      </c>
      <c r="G10" s="37">
        <v>45164</v>
      </c>
      <c r="H10" s="37">
        <v>45165</v>
      </c>
    </row>
    <row r="11" spans="2:9" s="10" customFormat="1" ht="56.1" customHeight="1" x14ac:dyDescent="0.25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25">
      <c r="B12" s="38">
        <f t="array" ref="B12:H12">ДниИНедели+DATE(ГодКалендаря,8,1)-WEEKDAY(DATE(ГодКалендаря,8,1),(НачалоНедели="Понедельник")+1)+29</f>
        <v>45166</v>
      </c>
      <c r="C12" s="38">
        <v>45167</v>
      </c>
      <c r="D12" s="38">
        <v>45168</v>
      </c>
      <c r="E12" s="38">
        <v>45169</v>
      </c>
      <c r="F12" s="38">
        <v>45170</v>
      </c>
      <c r="G12" s="38">
        <v>45171</v>
      </c>
      <c r="H12" s="38">
        <v>45172</v>
      </c>
    </row>
    <row r="13" spans="2:9" s="10" customFormat="1" ht="56.1" customHeight="1" x14ac:dyDescent="0.25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25">
      <c r="B14" s="37">
        <f t="array" ref="B14:C14">ДниИНедели+DATE(ГодКалендаря,8,1)-WEEKDAY(DATE(ГодКалендаря,8,1),(НачалоНедели="Понедельник")+1)+36</f>
        <v>45173</v>
      </c>
      <c r="C14" s="37">
        <v>45174</v>
      </c>
      <c r="D14" s="53" t="s">
        <v>0</v>
      </c>
      <c r="E14" s="53"/>
      <c r="F14" s="53"/>
      <c r="G14" s="53"/>
      <c r="H14" s="54"/>
    </row>
    <row r="15" spans="2:9" s="10" customFormat="1" ht="56.1" customHeight="1" x14ac:dyDescent="0.25">
      <c r="B15" s="25"/>
      <c r="C15" s="25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phoneticPr fontId="33"/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/>
    <dataValidation allowBlank="1" showInputMessage="1" showErrorMessage="1" prompt="Календарь на август" sqref="A1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/>
    <dataValidation allowBlank="1" showInputMessage="1" prompt="Введите заметки на месяц в ячейке ниже." sqref="D14:H14"/>
    <dataValidation allowBlank="1" showInputMessage="1" prompt="Введите заметки на месяц в этой ячейке." sqref="D15:H15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  <pageSetUpPr fitToPage="1"/>
  </sheetPr>
  <dimension ref="B1:I15"/>
  <sheetViews>
    <sheetView showGridLines="0" topLeftCell="A3" zoomScaleNormal="100" workbookViewId="0">
      <selection activeCell="D15" sqref="D15:H15"/>
    </sheetView>
  </sheetViews>
  <sheetFormatPr defaultColWidth="8.85546875" defaultRowHeight="16.5" x14ac:dyDescent="0.25"/>
  <cols>
    <col min="1" max="1" width="1.7109375" style="1" customWidth="1"/>
    <col min="2" max="8" width="18.7109375" style="1" customWidth="1"/>
    <col min="9" max="9" width="1.7109375" style="1" customWidth="1"/>
    <col min="10" max="10" width="8.7109375" style="1" customWidth="1"/>
    <col min="11" max="16384" width="8.85546875" style="1"/>
  </cols>
  <sheetData>
    <row r="1" spans="2:9" ht="9" customHeight="1" x14ac:dyDescent="0.25">
      <c r="I1" s="1" t="s">
        <v>1</v>
      </c>
    </row>
    <row r="2" spans="2:9" ht="96" customHeight="1" x14ac:dyDescent="0.25">
      <c r="B2" s="57" t="str">
        <f>"Сентябрь "&amp;ГодКалендаря</f>
        <v>Сентябрь 2023</v>
      </c>
      <c r="C2" s="57"/>
      <c r="D2" s="57"/>
      <c r="E2" s="2"/>
      <c r="F2" s="2"/>
      <c r="G2" s="2"/>
      <c r="H2" s="3"/>
    </row>
    <row r="3" spans="2:9" s="8" customFormat="1" ht="24" customHeight="1" x14ac:dyDescent="0.25">
      <c r="B3" s="14" t="str">
        <f>НачалоНедели</f>
        <v>понедельник</v>
      </c>
      <c r="C3" s="15" t="str">
        <f t="shared" ref="C3:H3" si="0">TEXT(C4,"ДДДД")</f>
        <v>вторник</v>
      </c>
      <c r="D3" s="15" t="str">
        <f t="shared" si="0"/>
        <v>среда</v>
      </c>
      <c r="E3" s="15" t="str">
        <f t="shared" si="0"/>
        <v>четверг</v>
      </c>
      <c r="F3" s="15" t="str">
        <f t="shared" si="0"/>
        <v>пятница</v>
      </c>
      <c r="G3" s="15" t="str">
        <f t="shared" si="0"/>
        <v>суббота</v>
      </c>
      <c r="H3" s="16" t="str">
        <f t="shared" si="0"/>
        <v>воскресенье</v>
      </c>
    </row>
    <row r="4" spans="2:9" s="4" customFormat="1" ht="24" customHeight="1" x14ac:dyDescent="0.3">
      <c r="B4" s="33">
        <f t="array" ref="B4:H4">ДниИНедели+DATE(ГодКалендаря,9,1)-WEEKDAY(DATE(ГодКалендаря,9,1),(НачалоНедели="Понедельник")+1)+1</f>
        <v>45166</v>
      </c>
      <c r="C4" s="33">
        <v>45167</v>
      </c>
      <c r="D4" s="33">
        <v>45168</v>
      </c>
      <c r="E4" s="33">
        <v>45169</v>
      </c>
      <c r="F4" s="33">
        <v>45170</v>
      </c>
      <c r="G4" s="33">
        <v>45171</v>
      </c>
      <c r="H4" s="33">
        <v>45172</v>
      </c>
    </row>
    <row r="5" spans="2:9" s="10" customFormat="1" ht="56.1" customHeight="1" x14ac:dyDescent="0.25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25">
      <c r="B6" s="34">
        <f t="array" ref="B6:H6">ДниИНедели+DATE(ГодКалендаря,9,1)-WEEKDAY(DATE(ГодКалендаря,9,1),(НачалоНедели="Понедельник")+1)+8</f>
        <v>45173</v>
      </c>
      <c r="C6" s="34">
        <v>45174</v>
      </c>
      <c r="D6" s="34">
        <v>45175</v>
      </c>
      <c r="E6" s="34">
        <v>45176</v>
      </c>
      <c r="F6" s="34">
        <v>45177</v>
      </c>
      <c r="G6" s="34">
        <v>45178</v>
      </c>
      <c r="H6" s="34">
        <v>45179</v>
      </c>
    </row>
    <row r="7" spans="2:9" s="10" customFormat="1" ht="56.1" customHeight="1" x14ac:dyDescent="0.25">
      <c r="B7" s="27"/>
      <c r="C7" s="27" t="s">
        <v>11</v>
      </c>
      <c r="D7" s="27"/>
      <c r="F7" s="27"/>
      <c r="G7" s="27"/>
      <c r="H7" s="27"/>
    </row>
    <row r="8" spans="2:9" s="4" customFormat="1" ht="24" customHeight="1" x14ac:dyDescent="0.25">
      <c r="B8" s="35">
        <f t="array" ref="B8:H8">ДниИНедели+DATE(ГодКалендаря,9,1)-WEEKDAY(DATE(ГодКалендаря,9,1),(НачалоНедели="Понедельник")+1)+15</f>
        <v>45180</v>
      </c>
      <c r="C8" s="35">
        <v>45181</v>
      </c>
      <c r="D8" s="35">
        <v>45182</v>
      </c>
      <c r="E8" s="35">
        <v>45183</v>
      </c>
      <c r="F8" s="35">
        <v>45184</v>
      </c>
      <c r="G8" s="35">
        <v>45185</v>
      </c>
      <c r="H8" s="35">
        <v>45186</v>
      </c>
    </row>
    <row r="9" spans="2:9" s="10" customFormat="1" ht="56.1" customHeight="1" x14ac:dyDescent="0.25">
      <c r="B9" s="28"/>
      <c r="C9" s="28" t="s">
        <v>25</v>
      </c>
      <c r="D9" s="28"/>
      <c r="F9" s="28"/>
      <c r="G9" s="28"/>
      <c r="H9" s="28"/>
    </row>
    <row r="10" spans="2:9" s="4" customFormat="1" ht="24" customHeight="1" x14ac:dyDescent="0.25">
      <c r="B10" s="34">
        <f t="array" ref="B10:H10">ДниИНедели+DATE(ГодКалендаря,9,1)-WEEKDAY(DATE(ГодКалендаря,9,1),(НачалоНедели="Понедельник")+1)+22</f>
        <v>45187</v>
      </c>
      <c r="C10" s="34">
        <v>45188</v>
      </c>
      <c r="D10" s="34">
        <v>45189</v>
      </c>
      <c r="E10" s="34">
        <v>45190</v>
      </c>
      <c r="F10" s="34">
        <v>45191</v>
      </c>
      <c r="G10" s="34">
        <v>45192</v>
      </c>
      <c r="H10" s="34">
        <v>45193</v>
      </c>
    </row>
    <row r="11" spans="2:9" s="10" customFormat="1" ht="56.1" customHeight="1" x14ac:dyDescent="0.25">
      <c r="B11" s="27"/>
      <c r="C11" s="27" t="s">
        <v>26</v>
      </c>
      <c r="D11" s="27"/>
      <c r="F11" s="27"/>
      <c r="G11" s="27"/>
      <c r="H11" s="27"/>
    </row>
    <row r="12" spans="2:9" s="4" customFormat="1" ht="24" customHeight="1" x14ac:dyDescent="0.25">
      <c r="B12" s="35">
        <f t="array" ref="B12:H12">ДниИНедели+DATE(ГодКалендаря,9,1)-WEEKDAY(DATE(ГодКалендаря,9,1),(НачалоНедели="Понедельник")+1)+29</f>
        <v>45194</v>
      </c>
      <c r="C12" s="35">
        <v>45195</v>
      </c>
      <c r="D12" s="35">
        <v>45196</v>
      </c>
      <c r="E12" s="35">
        <v>45197</v>
      </c>
      <c r="F12" s="35">
        <v>45198</v>
      </c>
      <c r="G12" s="35">
        <v>45199</v>
      </c>
      <c r="H12" s="35">
        <v>45200</v>
      </c>
    </row>
    <row r="13" spans="2:9" s="10" customFormat="1" ht="56.1" customHeight="1" x14ac:dyDescent="0.25">
      <c r="B13" s="28"/>
      <c r="C13" s="28" t="s">
        <v>27</v>
      </c>
      <c r="D13" s="28"/>
      <c r="F13" s="28"/>
      <c r="G13" s="28"/>
      <c r="H13" s="28"/>
    </row>
    <row r="14" spans="2:9" s="4" customFormat="1" ht="24" customHeight="1" x14ac:dyDescent="0.25">
      <c r="B14" s="34">
        <f t="array" ref="B14:C14">ДниИНедели+DATE(ГодКалендаря,9,1)-WEEKDAY(DATE(ГодКалендаря,9,1),(НачалоНедели="Понедельник")+1)+36</f>
        <v>45201</v>
      </c>
      <c r="C14" s="34">
        <v>45202</v>
      </c>
      <c r="D14" s="58" t="s">
        <v>0</v>
      </c>
      <c r="E14" s="58"/>
      <c r="F14" s="58"/>
      <c r="G14" s="58"/>
      <c r="H14" s="59"/>
    </row>
    <row r="15" spans="2:9" s="10" customFormat="1" ht="56.1" customHeight="1" x14ac:dyDescent="0.25">
      <c r="B15" s="27"/>
      <c r="C15" s="27"/>
      <c r="D15" s="46" t="s">
        <v>35</v>
      </c>
      <c r="E15" s="46"/>
      <c r="F15" s="46"/>
      <c r="G15" s="46"/>
      <c r="H15" s="47"/>
    </row>
  </sheetData>
  <mergeCells count="3">
    <mergeCell ref="B2:D2"/>
    <mergeCell ref="D14:H14"/>
    <mergeCell ref="D15:H15"/>
  </mergeCells>
  <phoneticPr fontId="33"/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Автоматически определяемый день недели" sqref="C3:H3"/>
    <dataValidation allowBlank="1" showInputMessage="1" showErrorMessage="1" prompt="Год в этой ячейке автоматически обновляется в соответствии с годом, введенным на листе «Январь». В календаре ниже представлены даты предыдущего и следующего месяца с более светлым оттенком шрифта" sqref="B2:D2"/>
    <dataValidation allowBlank="1" showInputMessage="1" showErrorMessage="1" prompt="Календарь на сентябрь" sqref="A1"/>
    <dataValidation allowBlank="1" showInputMessage="1" showErrorMessage="1" prompt="Эта строка и строки 6, 8, 10, 12 и 14 содержат дни недели календаря. Если в этой ячейке не указано число 1, значит это день предыдущего месяца. Вводите заметки в ячейке D15." sqref="B4"/>
    <dataValidation allowBlank="1" showInputMessage="1" showErrorMessage="1" prompt="Эта строка и строки 7, 9, 11, 13 и 15 содержат ячейки для ввода заметок на день, относящихся ко дню календаря в ячейке выше." sqref="B5"/>
    <dataValidation allowBlank="1" showInputMessage="1" prompt="Введите заметки на месяц в этой ячейке." sqref="D15:H15"/>
    <dataValidation allowBlank="1" showInputMessage="1" prompt="Введите заметки на месяц в ячейке ниже." sqref="D14:H14"/>
    <dataValidation allowBlank="1" showInputMessage="1" showErrorMessage="1" prompt="Эта строка содержит названия дней недели для этого календаря. Эта ячейка содержит первый день недели. Чтобы изменить его, выберите новый день недели в ячейке L5 на листе «Январь»." sqref="B3"/>
  </dataValidations>
  <printOptions horizontalCentered="1"/>
  <pageMargins left="0.25" right="0.25" top="0.5" bottom="0.5" header="0.3" footer="0.3"/>
  <pageSetup paperSize="9" scale="88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0D437D-D97C-4174-9BD0-B6C4706C93C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1af3243-3dd4-4a8d-8c0d-dd76da1f02a5"/>
    <ds:schemaRef ds:uri="http://purl.org/dc/terms/"/>
    <ds:schemaRef ds:uri="http://schemas.openxmlformats.org/package/2006/metadata/core-properties"/>
    <ds:schemaRef ds:uri="16c05727-aa75-4e4a-9b5f-8a80a116589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39</vt:i4>
      </vt:variant>
    </vt:vector>
  </HeadingPairs>
  <TitlesOfParts>
    <vt:vector size="51" baseType="lpstr">
      <vt:lpstr>Январь</vt:lpstr>
      <vt:lpstr>Февраль</vt:lpstr>
      <vt:lpstr>Март</vt:lpstr>
      <vt:lpstr>Апрель</vt:lpstr>
      <vt:lpstr>Май</vt:lpstr>
      <vt:lpstr>Июнь</vt:lpstr>
      <vt:lpstr>Июль</vt:lpstr>
      <vt:lpstr>Август</vt:lpstr>
      <vt:lpstr>Сентябрь</vt:lpstr>
      <vt:lpstr>Октябрь</vt:lpstr>
      <vt:lpstr>Ноябрь</vt:lpstr>
      <vt:lpstr>Декабрь</vt:lpstr>
      <vt:lpstr>ГодКалендаря</vt:lpstr>
      <vt:lpstr>НачалоНедели</vt:lpstr>
      <vt:lpstr>Август!Область_печати</vt:lpstr>
      <vt:lpstr>Апрель!Область_печати</vt:lpstr>
      <vt:lpstr>Декабрь!Область_печати</vt:lpstr>
      <vt:lpstr>Июль!Область_печати</vt:lpstr>
      <vt:lpstr>Июнь!Область_печати</vt:lpstr>
      <vt:lpstr>Май!Область_печати</vt:lpstr>
      <vt:lpstr>Март!Область_печати</vt:lpstr>
      <vt:lpstr>Ноябрь!Область_печати</vt:lpstr>
      <vt:lpstr>Октябрь!Область_печати</vt:lpstr>
      <vt:lpstr>Сентябрь!Область_печати</vt:lpstr>
      <vt:lpstr>Февраль!Область_печати</vt:lpstr>
      <vt:lpstr>Январь!Область_печати</vt:lpstr>
      <vt:lpstr>ОбластьЗаголовкаСтолбца1..H12.1</vt:lpstr>
      <vt:lpstr>ОбластьЗаголовкаСтолбца1..H12.10</vt:lpstr>
      <vt:lpstr>ОбластьЗаголовкаСтолбца1..H12.11</vt:lpstr>
      <vt:lpstr>ОбластьЗаголовкаСтолбца1..H12.12</vt:lpstr>
      <vt:lpstr>ОбластьЗаголовкаСтолбца1..H12.2</vt:lpstr>
      <vt:lpstr>ОбластьЗаголовкаСтолбца1..H12.3</vt:lpstr>
      <vt:lpstr>ОбластьЗаголовкаСтолбца1..H12.4</vt:lpstr>
      <vt:lpstr>ОбластьЗаголовкаСтолбца1..H12.5</vt:lpstr>
      <vt:lpstr>ОбластьЗаголовкаСтолбца1..H12.6</vt:lpstr>
      <vt:lpstr>ОбластьЗаголовкаСтолбца1..H12.7</vt:lpstr>
      <vt:lpstr>ОбластьЗаголовкаСтолбца1..H12.8</vt:lpstr>
      <vt:lpstr>ОбластьЗаголовкаСтолбца1..H12.9</vt:lpstr>
      <vt:lpstr>ОбластьЗаголовкаСтолбца2..C14.1</vt:lpstr>
      <vt:lpstr>ОбластьЗаголовкаСтолбца2..C14.10</vt:lpstr>
      <vt:lpstr>ОбластьЗаголовкаСтолбца2..C14.11</vt:lpstr>
      <vt:lpstr>ОбластьЗаголовкаСтолбца2..C14.12</vt:lpstr>
      <vt:lpstr>ОбластьЗаголовкаСтолбца2..C14.2</vt:lpstr>
      <vt:lpstr>ОбластьЗаголовкаСтолбца2..C14.3</vt:lpstr>
      <vt:lpstr>ОбластьЗаголовкаСтолбца2..C14.4</vt:lpstr>
      <vt:lpstr>ОбластьЗаголовкаСтолбца2..C14.5</vt:lpstr>
      <vt:lpstr>ОбластьЗаголовкаСтолбца2..C14.6</vt:lpstr>
      <vt:lpstr>ОбластьЗаголовкаСтолбца2..C14.7</vt:lpstr>
      <vt:lpstr>ОбластьЗаголовкаСтолбца2..C14.8</vt:lpstr>
      <vt:lpstr>ОбластьЗаголовкаСтолбца2..C14.9</vt:lpstr>
      <vt:lpstr>ОбластьЗаголовкаСтроки1..K3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2022-12-26T07:18:07Z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